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21840" windowHeight="13080" tabRatio="901" activeTab="2"/>
  </bookViews>
  <sheets>
    <sheet name="ปร.6 " sheetId="34" r:id="rId1"/>
    <sheet name="ปร.5(ก)" sheetId="33" r:id="rId2"/>
    <sheet name="ปร.4" sheetId="32" r:id="rId3"/>
  </sheets>
  <externalReferences>
    <externalReference r:id="rId4"/>
  </externalReferences>
  <definedNames>
    <definedName name="_xlnm.Print_Area" localSheetId="2">ปร.4!$A$1:$J$143</definedName>
    <definedName name="_xlnm.Print_Area" localSheetId="1">'ปร.5(ก)'!$A$1:$F$26</definedName>
    <definedName name="_xlnm.Print_Area" localSheetId="0">'ปร.6 '!$A$1:$D$27</definedName>
    <definedName name="_xlnm.Print_Titles" localSheetId="2">ปร.4!$1:$10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0" i="32" l="1"/>
  <c r="C140" i="32"/>
  <c r="B140" i="32"/>
  <c r="D139" i="32"/>
  <c r="C139" i="32"/>
  <c r="B139" i="32"/>
  <c r="D138" i="32"/>
  <c r="C138" i="32"/>
  <c r="B138" i="32"/>
  <c r="D137" i="32"/>
  <c r="B137" i="32"/>
  <c r="D136" i="32"/>
  <c r="C136" i="32"/>
  <c r="B136" i="32"/>
  <c r="D135" i="32"/>
  <c r="C135" i="32"/>
  <c r="B135" i="32"/>
  <c r="D134" i="32"/>
  <c r="B134" i="32"/>
  <c r="D133" i="32"/>
  <c r="C133" i="32"/>
  <c r="B133" i="32"/>
  <c r="D132" i="32"/>
  <c r="C132" i="32"/>
  <c r="B132" i="32"/>
  <c r="D131" i="32"/>
  <c r="C131" i="32"/>
  <c r="B131" i="32"/>
  <c r="D130" i="32"/>
  <c r="B130" i="32"/>
  <c r="D129" i="32"/>
  <c r="B129" i="32"/>
  <c r="D126" i="32"/>
  <c r="C126" i="32"/>
  <c r="D124" i="32"/>
  <c r="C124" i="32"/>
  <c r="D123" i="32"/>
  <c r="B123" i="32"/>
  <c r="D122" i="32"/>
  <c r="B122" i="32"/>
  <c r="D121" i="32"/>
  <c r="B121" i="32"/>
  <c r="D120" i="32"/>
  <c r="D119" i="32"/>
  <c r="D118" i="32"/>
  <c r="B118" i="32"/>
  <c r="D115" i="32"/>
  <c r="C114" i="32"/>
  <c r="D111" i="32"/>
  <c r="C111" i="32"/>
  <c r="B111" i="32"/>
  <c r="D110" i="32"/>
  <c r="C110" i="32"/>
  <c r="B110" i="32"/>
  <c r="D99" i="32"/>
  <c r="C99" i="32"/>
  <c r="D89" i="32"/>
  <c r="C89" i="32"/>
  <c r="D83" i="32"/>
  <c r="C83" i="32"/>
  <c r="D81" i="32"/>
  <c r="D75" i="32"/>
  <c r="D65" i="32"/>
  <c r="D64" i="32"/>
  <c r="C64" i="32"/>
  <c r="B64" i="32"/>
  <c r="D63" i="32"/>
  <c r="C63" i="32"/>
  <c r="B63" i="32"/>
  <c r="D61" i="32"/>
  <c r="B61" i="32"/>
  <c r="D58" i="32"/>
  <c r="D56" i="32"/>
  <c r="C54" i="32"/>
  <c r="D49" i="32"/>
  <c r="D48" i="32"/>
  <c r="D44" i="32"/>
  <c r="B44" i="32"/>
  <c r="D32" i="32"/>
  <c r="D34" i="32" s="1"/>
  <c r="D30" i="32"/>
  <c r="D29" i="32" s="1"/>
  <c r="C29" i="32"/>
  <c r="D27" i="32"/>
  <c r="C27" i="32"/>
  <c r="B26" i="32"/>
  <c r="B25" i="32"/>
  <c r="B24" i="32"/>
  <c r="D23" i="32"/>
  <c r="D26" i="32" s="1"/>
  <c r="B23" i="32"/>
  <c r="D21" i="32"/>
  <c r="D20" i="32"/>
  <c r="D18" i="32"/>
  <c r="B18" i="32"/>
  <c r="D16" i="32"/>
  <c r="B16" i="32"/>
  <c r="C14" i="32"/>
  <c r="D13" i="32"/>
  <c r="D14" i="32" s="1"/>
  <c r="B13" i="32"/>
  <c r="D33" i="32" l="1"/>
  <c r="D24" i="32"/>
  <c r="D25" i="32"/>
  <c r="A6" i="34" l="1"/>
  <c r="A5" i="34"/>
  <c r="A4" i="34"/>
  <c r="A3" i="34"/>
  <c r="B13" i="33"/>
  <c r="A7" i="33"/>
  <c r="A6" i="33"/>
  <c r="A5" i="33"/>
  <c r="A4" i="33"/>
  <c r="A3" i="33"/>
  <c r="L60" i="32"/>
  <c r="L58" i="32"/>
  <c r="B12" i="34" l="1"/>
  <c r="C13" i="33" l="1"/>
  <c r="E13" i="33" s="1"/>
  <c r="E26" i="33" s="1"/>
  <c r="C12" i="34" l="1"/>
  <c r="C18" i="34" s="1"/>
  <c r="C19" i="34" s="1"/>
  <c r="C20" i="34" s="1"/>
</calcChain>
</file>

<file path=xl/sharedStrings.xml><?xml version="1.0" encoding="utf-8"?>
<sst xmlns="http://schemas.openxmlformats.org/spreadsheetml/2006/main" count="194" uniqueCount="120">
  <si>
    <t>แบบแสดงรายการ ปริมาณงาน และราคา</t>
  </si>
  <si>
    <t>กลุ่มงาน/งาน     อาคาร</t>
  </si>
  <si>
    <t>แบบเลขที่</t>
  </si>
  <si>
    <t>หน่วย : บาท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</si>
  <si>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</si>
  <si>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</si>
  <si>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</si>
  <si>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</si>
  <si>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</si>
  <si>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</si>
  <si>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รวม</t>
  </si>
  <si>
    <t>หมายเหตุ</t>
  </si>
  <si>
    <t>ราคาต่อหน่วย</t>
  </si>
  <si>
    <t>จำนวนเงิน</t>
  </si>
  <si>
    <t>ค่าวัสดุและแรงงาน</t>
  </si>
  <si>
    <t>รวมค่าวัสดุและค่าแรงงานทั้งหมด</t>
  </si>
  <si>
    <t>งานดินขุด</t>
  </si>
  <si>
    <t>งานทรายรองพื้น</t>
  </si>
  <si>
    <t>เมตร</t>
  </si>
  <si>
    <t>กก.</t>
  </si>
  <si>
    <t>ตร.ม.</t>
  </si>
  <si>
    <t>งานคอนกรีต</t>
  </si>
  <si>
    <t>งานเหล็กเสริมคอนกรีต</t>
  </si>
  <si>
    <t>ลวดผูกเหล็ก</t>
  </si>
  <si>
    <t>ค่าแรงไม้แบบ</t>
  </si>
  <si>
    <t>งานโครงหลังคาเหล็ก</t>
  </si>
  <si>
    <t>งานสถาปัตยกรรม</t>
  </si>
  <si>
    <t>งานมุงหลังคา</t>
  </si>
  <si>
    <t>งานตกแต่งผิวพื้น</t>
  </si>
  <si>
    <t>ชุด</t>
  </si>
  <si>
    <t>งานเสาเข็ม</t>
  </si>
  <si>
    <t>งานไม้แบบ</t>
  </si>
  <si>
    <t xml:space="preserve">งานโครงสร้าง </t>
  </si>
  <si>
    <t>ACCESSORY</t>
  </si>
  <si>
    <t>งานก่อผนัง</t>
  </si>
  <si>
    <t>งานฉาบปูน</t>
  </si>
  <si>
    <t>งานประตูและหน้าต่าง</t>
  </si>
  <si>
    <t>แบบสรุปค่าก่อสร้าง</t>
  </si>
  <si>
    <t>ค่างานต้นทุน</t>
  </si>
  <si>
    <t>Factor F</t>
  </si>
  <si>
    <t>ค่าก่อสร้าง</t>
  </si>
  <si>
    <t>เงื่อนไขการใช้ตาราง Factor F</t>
  </si>
  <si>
    <t>เงินล่วงหน้าจ่าย               0          %</t>
  </si>
  <si>
    <t>เงินประกันผลงานหัก         0          %</t>
  </si>
  <si>
    <t>ภาษีมูลค่าเพิ่ม                7          %</t>
  </si>
  <si>
    <t>รวมค่าก่อสร้าง</t>
  </si>
  <si>
    <t>แบบสรุปราคากลางงานก่อสร้างอาคาร</t>
  </si>
  <si>
    <t>แบบ ปร.4 และ ปร.5    ที่แนบ      มีจำนวน            2            ชุด</t>
  </si>
  <si>
    <t>สรุป</t>
  </si>
  <si>
    <t>รวมค่าก่อสร้างทั้งโครงการ/งานก่อสร้าง</t>
  </si>
  <si>
    <t xml:space="preserve">ใช้การตรวจสอบเงินชดเชยค่าก่อสร้าง ( ค่า K ) หมวดงานอาคาร ข้อ 1 </t>
  </si>
  <si>
    <t>ค่าสกัดหัวเสาเข็มสี่เหลี่ยมตัน ขนาดขนาด 0.22x0.22 ม.</t>
  </si>
  <si>
    <t>ท่อ PVC Ø 1" ชั้น 13.5</t>
  </si>
  <si>
    <t>ชื่อโครงการ/งานก่อสร้าง     อาคารห้องน้ำสำหรับบริการนักท่องเที่ยว สวนพฤกษศาสตร์พระแม่ย่า สุโขทัย</t>
  </si>
  <si>
    <t>สถานที่ก่อสร้าง     บริเวณสวนพฤกษศาสตร์พระแม่ย่า สุโขทัย อำเภอเมืองสุโขทัย จังหวัดสุโขทัย</t>
  </si>
  <si>
    <t>หน่วยงานเจ้าของโครงการ/งานก่อสร้าง     สวนพฤกษศาสตร์พระแม่ย่า สุโขทัย</t>
  </si>
  <si>
    <t>งานตกแต่งผนัง</t>
  </si>
  <si>
    <t>เหล็กตัวซี 100x50x20x2.3 มม.</t>
  </si>
  <si>
    <t>เพลท ขนาด 150x150x6 มม.</t>
  </si>
  <si>
    <t>เหล็ก Anchor Bolt Ø 12 มม. ยาว 0.50 ม.</t>
  </si>
  <si>
    <t>สีกันสนิม</t>
  </si>
  <si>
    <t>สีน้ำมัน</t>
  </si>
  <si>
    <t>ป3</t>
  </si>
  <si>
    <t>โครงเหล็กกล่อง 1"x2" หนา 1.8 มม.</t>
  </si>
  <si>
    <t>งานฉาบปูนเรียบผิวขัดมัน</t>
  </si>
  <si>
    <t>งานผนังลูกฟูกอลูมิเนียม</t>
  </si>
  <si>
    <t>โครงเหล็กกล่อง 2"x2" หนา 1.8 มม.</t>
  </si>
  <si>
    <t>เหล็กเพลท หนา 6 มม.</t>
  </si>
  <si>
    <t>แผ่นลูกฟูกอลูมิเนียม หนา 1 มม.</t>
  </si>
  <si>
    <t>ทาน้ำยาเคลือบคอนกรีต กันเชื้อรา ชนิดด้าน  2 เที่ยว</t>
  </si>
  <si>
    <t>งานระบบไฟฟ้าและแสงสว่าง</t>
  </si>
  <si>
    <t>ราวจับสแตนเลส ห้องน้ำคนพิการ</t>
  </si>
  <si>
    <t>ท่อ PVC Ø 3/4" ชั้น 13.5</t>
  </si>
  <si>
    <t xml:space="preserve">ผนังไม้สังเคราะห์ 4" </t>
  </si>
  <si>
    <t>ผนังก่ออิฐบล็อก</t>
  </si>
  <si>
    <t xml:space="preserve">อาคารห้องน้ำสำหรับบริการนักท่องเที่ยว </t>
  </si>
  <si>
    <t xml:space="preserve"> สวนพฤกษศาสตร์พระแม่ย่า สุโขทัย</t>
  </si>
  <si>
    <t xml:space="preserve">คอนกรีตหยาบ </t>
  </si>
  <si>
    <t xml:space="preserve">วาล์ว เปิด-ปิด น้ำ เข้า 1 ออก 2 Cotto รุ่น     </t>
  </si>
  <si>
    <t xml:space="preserve">โถปัสสาวะชายและอุปกรณ์ครบชุด COTTO รุ่น C3080 </t>
  </si>
  <si>
    <t>,KARAT รุ่น -  ,American Standard รุ่น -</t>
  </si>
  <si>
    <t>วาล์ว เปิด-ปิด น้ำ Cotto รุ่น CT179 (HM)</t>
  </si>
  <si>
    <t>โถชักโครกชนิดนั่งราบ Cotto รุ่น C13960</t>
  </si>
  <si>
    <t>สายน้ำดี  Cotto รุ่น C961036</t>
  </si>
  <si>
    <t xml:space="preserve"> วาล์วเปิด-ปิดน้ำโถปัสสาวะชายชนิดกด Cotto รุ่น CT474N (S) (HM)</t>
  </si>
  <si>
    <t xml:space="preserve">ท่อน้ำทิ้งแบบกระปุก Cotto รุ่น TRAP(CT) CT681 </t>
  </si>
  <si>
    <t>อ่างล้างหน้าชนิดฝังเคาน์เตอร์ Cotto รุ่น JADE C007</t>
  </si>
  <si>
    <t>สะดืออ่าง Cotto รุ่น WASTE CT6062(HM)</t>
  </si>
  <si>
    <t xml:space="preserve">สายน้ำดี 20 นิ้ว Cotto รุ่น Z404(HM) </t>
  </si>
  <si>
    <t xml:space="preserve"> ก๊อกเดี่ยวอ่างล้างหน้า Cotto รุ่น MARINA CT169(HM)</t>
  </si>
  <si>
    <t>อ่างล้างหน้าชนิดแขวน Cotto รุ่น ANNIE</t>
  </si>
  <si>
    <t xml:space="preserve"> ,KARAT รุ่น -  ,American Standard รุ่น -</t>
  </si>
  <si>
    <t>ก๊อกน้ำบอลสนาม ขนาด 1/2" ตราซันวา</t>
  </si>
  <si>
    <t>งานสุขภัณฑ์</t>
  </si>
  <si>
    <t>งานระบบสุขาภิบาล</t>
  </si>
  <si>
    <t>ถังบำบัดน้ำเสียรวม ปริมาตรการบำบัด/น้ำเสียรวม 1.40 Cu.m/d</t>
  </si>
  <si>
    <t>ปริมาตรถังรวมไม่น้อยกว่า 2,000 ลิตร ชนิดไม่เติมอากาศ</t>
  </si>
  <si>
    <t>ระยะเวลาในการดำเนินการ 120 วัน</t>
  </si>
  <si>
    <t>อัน</t>
  </si>
  <si>
    <t>แบบ ปร.4         ที่แนบ         มีจำนวน               7          หน้า</t>
  </si>
  <si>
    <t>เหล็กตัวซี 75x45x15x2.3 มม.</t>
  </si>
  <si>
    <t>ครอบกระเบื้องลอนเล็ก</t>
  </si>
  <si>
    <t>ครอบข้าง</t>
  </si>
  <si>
    <t xml:space="preserve">การกำหนดงวดงานมี 3 งวด </t>
  </si>
  <si>
    <t>รวมค่าแรงและค่าวัสดุงานโครงสร้าง</t>
  </si>
  <si>
    <t>รวมค่าแรงและค่าวัสดุงานสถาปัตยกรรม</t>
  </si>
  <si>
    <t>รวมค่าแรงและค่าวัสดุงานระบบสุขาภิบาล</t>
  </si>
  <si>
    <t>รวมค่าแรงและค่าวัสดุงานระบบไฟฟ้าและแสงสว่าง</t>
  </si>
  <si>
    <t>คอนกรีตผสมเสร็จ รูปลูกบาศก์ 240 กก./ตร.ซม.</t>
  </si>
  <si>
    <t>ตะแกรงดักกลิ่น Cotto รุ่น CT640Y1(HM)</t>
  </si>
  <si>
    <t>คานทับหลัง</t>
  </si>
  <si>
    <t>ของ TOA 214 Water Repellent หรือเทียบเท่า</t>
  </si>
  <si>
    <t>สายอ่อนฉีดชำระ Cotto รุ่น CT996H#WH(HM)</t>
  </si>
  <si>
    <t>ไม้แบบ (50%)</t>
  </si>
  <si>
    <t>ราคาน้ำมันเชื้อเพลิงโซล่า B10 ที่อำเภอเมือง ลิตรละ 22.00-22.99 บาท</t>
  </si>
  <si>
    <t>ราคาวัสดุก่อสร้างใช้ดัชนีเศรษฐกิจการค้า สำนักงานพาณิชย์จังหวัดสุโขทัย เดือนพฤษภาคม 2563</t>
  </si>
  <si>
    <t>ดอกเบี้ยเงินกู้                 5          %</t>
  </si>
  <si>
    <t>ประมาณราคาโดย</t>
  </si>
  <si>
    <t>เมื่อวันที่</t>
  </si>
  <si>
    <t>ค่าก่อสร้างทั้งโครงการ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</si>
</sst>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_-* #,##0.0000_-;\-* #,##0.0000_-;_-* &quot;-&quot;??_-;_-@_-"/>
  </numFmts>
  <fonts count="2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color indexed="8"/>
      <name val="Calibri"/>
      <family val="2"/>
      <charset val="222"/>
    </font>
    <font>
      <sz val="14"/>
      <name val="Cordia New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3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1"/>
      <color indexed="8"/>
      <name val="TH SarabunPSK"/>
      <family val="2"/>
    </font>
    <font>
      <sz val="16"/>
      <color rgb="FF000000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theme="1"/>
      <name val="TH SarabunPSK"/>
      <family val="2"/>
    </font>
    <font>
      <sz val="14"/>
      <color rgb="FF212121"/>
      <name val="TH SarabunPSK"/>
      <family val="2"/>
    </font>
    <font>
      <sz val="14"/>
      <color rgb="FF000000"/>
      <name val="TH SarabunPSK"/>
      <family val="2"/>
    </font>
    <font>
      <sz val="14"/>
      <color theme="0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0"/>
      <name val="TH SarabunPSK"/>
      <family val="2"/>
    </font>
    <font>
      <sz val="18"/>
      <color theme="0"/>
      <name val="TH SarabunPSK"/>
      <family val="2"/>
    </font>
    <font>
      <b/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16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7" fillId="0" borderId="3" xfId="2" applyNumberFormat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43" fontId="9" fillId="0" borderId="3" xfId="2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9" fillId="0" borderId="3" xfId="2" applyFont="1" applyBorder="1"/>
    <xf numFmtId="0" fontId="9" fillId="0" borderId="3" xfId="0" applyFont="1" applyBorder="1"/>
    <xf numFmtId="43" fontId="9" fillId="0" borderId="3" xfId="2" applyFont="1" applyFill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/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43" fontId="8" fillId="0" borderId="3" xfId="1" applyFont="1" applyBorder="1" applyAlignment="1">
      <alignment horizontal="center"/>
    </xf>
    <xf numFmtId="0" fontId="6" fillId="0" borderId="3" xfId="2" applyNumberFormat="1" applyFont="1" applyBorder="1" applyAlignment="1">
      <alignment horizontal="center"/>
    </xf>
    <xf numFmtId="0" fontId="6" fillId="0" borderId="3" xfId="0" applyFont="1" applyFill="1" applyBorder="1" applyAlignment="1"/>
    <xf numFmtId="43" fontId="9" fillId="0" borderId="3" xfId="1" applyFont="1" applyBorder="1"/>
    <xf numFmtId="0" fontId="7" fillId="0" borderId="3" xfId="0" applyFont="1" applyFill="1" applyBorder="1" applyAlignment="1"/>
    <xf numFmtId="43" fontId="3" fillId="0" borderId="0" xfId="0" applyNumberFormat="1" applyFont="1"/>
    <xf numFmtId="43" fontId="9" fillId="0" borderId="3" xfId="2" applyNumberFormat="1" applyFont="1" applyBorder="1" applyAlignment="1">
      <alignment horizontal="center"/>
    </xf>
    <xf numFmtId="2" fontId="7" fillId="0" borderId="3" xfId="0" applyNumberFormat="1" applyFont="1" applyFill="1" applyBorder="1" applyAlignment="1"/>
    <xf numFmtId="43" fontId="9" fillId="0" borderId="3" xfId="2" applyNumberFormat="1" applyFont="1" applyBorder="1"/>
    <xf numFmtId="0" fontId="11" fillId="0" borderId="0" xfId="0" applyFont="1"/>
    <xf numFmtId="0" fontId="10" fillId="0" borderId="0" xfId="0" applyFont="1"/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3" fontId="7" fillId="0" borderId="4" xfId="1" applyFont="1" applyBorder="1"/>
    <xf numFmtId="189" fontId="9" fillId="0" borderId="4" xfId="1" applyNumberFormat="1" applyFont="1" applyBorder="1" applyAlignment="1">
      <alignment horizontal="center"/>
    </xf>
    <xf numFmtId="43" fontId="9" fillId="0" borderId="4" xfId="1" applyFont="1" applyBorder="1"/>
    <xf numFmtId="0" fontId="7" fillId="0" borderId="4" xfId="0" applyFont="1" applyBorder="1"/>
    <xf numFmtId="0" fontId="7" fillId="0" borderId="3" xfId="0" applyFont="1" applyBorder="1"/>
    <xf numFmtId="43" fontId="7" fillId="0" borderId="3" xfId="1" applyFont="1" applyBorder="1"/>
    <xf numFmtId="0" fontId="6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16" xfId="0" applyFont="1" applyBorder="1"/>
    <xf numFmtId="0" fontId="9" fillId="0" borderId="3" xfId="2" applyNumberFormat="1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7" fillId="0" borderId="17" xfId="0" applyFont="1" applyBorder="1"/>
    <xf numFmtId="0" fontId="9" fillId="0" borderId="17" xfId="0" applyFont="1" applyBorder="1"/>
    <xf numFmtId="0" fontId="9" fillId="0" borderId="17" xfId="2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0" xfId="0" applyNumberFormat="1" applyFont="1" applyAlignment="1">
      <alignment horizontal="center"/>
    </xf>
    <xf numFmtId="0" fontId="12" fillId="0" borderId="0" xfId="0" applyFont="1" applyBorder="1" applyAlignment="1"/>
    <xf numFmtId="0" fontId="7" fillId="0" borderId="4" xfId="0" applyFont="1" applyBorder="1" applyAlignment="1">
      <alignment horizontal="center"/>
    </xf>
    <xf numFmtId="43" fontId="7" fillId="0" borderId="4" xfId="0" applyNumberFormat="1" applyFont="1" applyBorder="1" applyAlignment="1"/>
    <xf numFmtId="43" fontId="10" fillId="0" borderId="3" xfId="0" applyNumberFormat="1" applyFont="1" applyBorder="1"/>
    <xf numFmtId="0" fontId="7" fillId="0" borderId="3" xfId="0" applyFont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8" xfId="0" applyFont="1" applyBorder="1"/>
    <xf numFmtId="43" fontId="9" fillId="0" borderId="17" xfId="2" applyFont="1" applyBorder="1"/>
    <xf numFmtId="0" fontId="7" fillId="0" borderId="6" xfId="0" applyFont="1" applyBorder="1"/>
    <xf numFmtId="0" fontId="6" fillId="0" borderId="15" xfId="0" applyFont="1" applyBorder="1"/>
    <xf numFmtId="0" fontId="6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3" xfId="0" applyFont="1" applyFill="1" applyBorder="1" applyAlignment="1"/>
    <xf numFmtId="0" fontId="6" fillId="0" borderId="3" xfId="2" applyNumberFormat="1" applyFont="1" applyFill="1" applyBorder="1" applyAlignment="1">
      <alignment horizontal="center"/>
    </xf>
    <xf numFmtId="0" fontId="9" fillId="0" borderId="3" xfId="0" applyFont="1" applyFill="1" applyBorder="1"/>
    <xf numFmtId="0" fontId="7" fillId="0" borderId="3" xfId="2" applyNumberFormat="1" applyFont="1" applyFill="1" applyBorder="1" applyAlignment="1">
      <alignment horizontal="center"/>
    </xf>
    <xf numFmtId="0" fontId="3" fillId="0" borderId="0" xfId="0" applyFont="1" applyFill="1"/>
    <xf numFmtId="0" fontId="6" fillId="0" borderId="5" xfId="2" applyNumberFormat="1" applyFont="1" applyBorder="1" applyAlignment="1">
      <alignment horizontal="center"/>
    </xf>
    <xf numFmtId="2" fontId="7" fillId="0" borderId="5" xfId="0" applyNumberFormat="1" applyFont="1" applyFill="1" applyBorder="1" applyAlignment="1"/>
    <xf numFmtId="43" fontId="9" fillId="0" borderId="5" xfId="2" applyFont="1" applyBorder="1" applyAlignment="1">
      <alignment horizontal="center"/>
    </xf>
    <xf numFmtId="0" fontId="9" fillId="0" borderId="5" xfId="0" applyFont="1" applyBorder="1"/>
    <xf numFmtId="0" fontId="14" fillId="0" borderId="11" xfId="0" applyFont="1" applyBorder="1"/>
    <xf numFmtId="0" fontId="15" fillId="0" borderId="0" xfId="0" applyFont="1"/>
    <xf numFmtId="0" fontId="9" fillId="0" borderId="4" xfId="0" applyFont="1" applyFill="1" applyBorder="1"/>
    <xf numFmtId="0" fontId="14" fillId="0" borderId="13" xfId="0" applyFont="1" applyFill="1" applyBorder="1"/>
    <xf numFmtId="0" fontId="9" fillId="0" borderId="11" xfId="0" applyFont="1" applyFill="1" applyBorder="1"/>
    <xf numFmtId="189" fontId="9" fillId="0" borderId="3" xfId="2" applyNumberFormat="1" applyFont="1" applyBorder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0" fontId="6" fillId="0" borderId="4" xfId="2" applyNumberFormat="1" applyFont="1" applyFill="1" applyBorder="1" applyAlignment="1">
      <alignment horizontal="center"/>
    </xf>
    <xf numFmtId="43" fontId="9" fillId="0" borderId="4" xfId="2" applyFont="1" applyFill="1" applyBorder="1" applyAlignment="1">
      <alignment horizontal="center"/>
    </xf>
    <xf numFmtId="2" fontId="6" fillId="0" borderId="4" xfId="0" applyNumberFormat="1" applyFont="1" applyFill="1" applyBorder="1" applyAlignment="1"/>
    <xf numFmtId="0" fontId="13" fillId="0" borderId="9" xfId="2" applyNumberFormat="1" applyFont="1" applyBorder="1" applyAlignment="1">
      <alignment horizontal="center"/>
    </xf>
    <xf numFmtId="0" fontId="6" fillId="0" borderId="5" xfId="2" applyNumberFormat="1" applyFont="1" applyFill="1" applyBorder="1" applyAlignment="1">
      <alignment horizontal="center"/>
    </xf>
    <xf numFmtId="43" fontId="9" fillId="0" borderId="5" xfId="2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9" xfId="2" applyNumberFormat="1" applyFont="1" applyBorder="1" applyAlignment="1"/>
    <xf numFmtId="0" fontId="13" fillId="0" borderId="10" xfId="2" applyNumberFormat="1" applyFont="1" applyBorder="1" applyAlignment="1"/>
    <xf numFmtId="0" fontId="13" fillId="0" borderId="10" xfId="2" applyNumberFormat="1" applyFont="1" applyBorder="1" applyAlignment="1">
      <alignment horizontal="right"/>
    </xf>
    <xf numFmtId="0" fontId="7" fillId="0" borderId="5" xfId="2" applyNumberFormat="1" applyFont="1" applyFill="1" applyBorder="1" applyAlignment="1">
      <alignment horizontal="center"/>
    </xf>
    <xf numFmtId="0" fontId="13" fillId="0" borderId="20" xfId="2" applyNumberFormat="1" applyFont="1" applyFill="1" applyBorder="1" applyAlignment="1"/>
    <xf numFmtId="0" fontId="13" fillId="0" borderId="21" xfId="2" applyNumberFormat="1" applyFont="1" applyFill="1" applyBorder="1" applyAlignment="1"/>
    <xf numFmtId="0" fontId="13" fillId="0" borderId="21" xfId="2" applyNumberFormat="1" applyFont="1" applyFill="1" applyBorder="1" applyAlignment="1">
      <alignment horizontal="right"/>
    </xf>
    <xf numFmtId="0" fontId="13" fillId="0" borderId="10" xfId="0" applyFont="1" applyFill="1" applyBorder="1" applyAlignment="1"/>
    <xf numFmtId="0" fontId="13" fillId="0" borderId="10" xfId="0" applyFont="1" applyFill="1" applyBorder="1" applyAlignment="1">
      <alignment horizontal="right"/>
    </xf>
    <xf numFmtId="0" fontId="9" fillId="0" borderId="5" xfId="0" applyFont="1" applyFill="1" applyBorder="1"/>
    <xf numFmtId="0" fontId="14" fillId="0" borderId="11" xfId="0" applyFont="1" applyFill="1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/>
    <xf numFmtId="0" fontId="6" fillId="0" borderId="1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3" fontId="19" fillId="0" borderId="6" xfId="2" applyFont="1" applyBorder="1"/>
    <xf numFmtId="43" fontId="19" fillId="0" borderId="17" xfId="0" applyNumberFormat="1" applyFont="1" applyBorder="1"/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3" fontId="19" fillId="0" borderId="4" xfId="2" applyFont="1" applyBorder="1"/>
    <xf numFmtId="0" fontId="18" fillId="0" borderId="0" xfId="0" applyFont="1" applyAlignment="1"/>
    <xf numFmtId="0" fontId="21" fillId="0" borderId="0" xfId="0" applyFont="1"/>
    <xf numFmtId="0" fontId="20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3" fontId="20" fillId="0" borderId="4" xfId="2" applyFont="1" applyBorder="1"/>
    <xf numFmtId="189" fontId="20" fillId="0" borderId="4" xfId="1" applyNumberFormat="1" applyFont="1" applyBorder="1" applyAlignment="1">
      <alignment horizontal="center"/>
    </xf>
    <xf numFmtId="43" fontId="20" fillId="0" borderId="4" xfId="1" applyFont="1" applyBorder="1"/>
    <xf numFmtId="43" fontId="19" fillId="0" borderId="15" xfId="2" applyNumberFormat="1" applyFont="1" applyBorder="1"/>
    <xf numFmtId="43" fontId="20" fillId="0" borderId="3" xfId="1" applyFont="1" applyBorder="1"/>
    <xf numFmtId="43" fontId="20" fillId="0" borderId="3" xfId="2" applyFont="1" applyBorder="1"/>
    <xf numFmtId="43" fontId="20" fillId="0" borderId="3" xfId="2" applyNumberFormat="1" applyFont="1" applyBorder="1"/>
    <xf numFmtId="43" fontId="20" fillId="0" borderId="5" xfId="2" applyNumberFormat="1" applyFont="1" applyBorder="1"/>
    <xf numFmtId="43" fontId="20" fillId="0" borderId="5" xfId="1" applyFont="1" applyBorder="1"/>
    <xf numFmtId="43" fontId="20" fillId="0" borderId="5" xfId="2" applyFont="1" applyBorder="1"/>
    <xf numFmtId="43" fontId="22" fillId="0" borderId="10" xfId="2" applyNumberFormat="1" applyFont="1" applyBorder="1"/>
    <xf numFmtId="43" fontId="22" fillId="0" borderId="10" xfId="1" applyFont="1" applyBorder="1"/>
    <xf numFmtId="43" fontId="22" fillId="0" borderId="10" xfId="2" applyFont="1" applyBorder="1"/>
    <xf numFmtId="43" fontId="22" fillId="0" borderId="11" xfId="1" applyFont="1" applyBorder="1"/>
    <xf numFmtId="43" fontId="23" fillId="0" borderId="11" xfId="1" applyFont="1" applyBorder="1"/>
    <xf numFmtId="43" fontId="20" fillId="0" borderId="3" xfId="2" applyFont="1" applyFill="1" applyBorder="1"/>
    <xf numFmtId="43" fontId="20" fillId="0" borderId="3" xfId="1" applyFont="1" applyFill="1" applyBorder="1"/>
    <xf numFmtId="43" fontId="20" fillId="0" borderId="3" xfId="2" applyNumberFormat="1" applyFont="1" applyFill="1" applyBorder="1"/>
    <xf numFmtId="43" fontId="22" fillId="0" borderId="10" xfId="2" applyFont="1" applyFill="1" applyBorder="1"/>
    <xf numFmtId="43" fontId="22" fillId="0" borderId="10" xfId="1" applyFont="1" applyFill="1" applyBorder="1"/>
    <xf numFmtId="43" fontId="22" fillId="0" borderId="11" xfId="1" applyFont="1" applyFill="1" applyBorder="1"/>
    <xf numFmtId="43" fontId="23" fillId="0" borderId="19" xfId="1" applyFont="1" applyFill="1" applyBorder="1"/>
    <xf numFmtId="43" fontId="20" fillId="0" borderId="4" xfId="2" applyFont="1" applyFill="1" applyBorder="1"/>
    <xf numFmtId="43" fontId="20" fillId="0" borderId="4" xfId="1" applyFont="1" applyFill="1" applyBorder="1"/>
    <xf numFmtId="43" fontId="20" fillId="0" borderId="5" xfId="2" applyFont="1" applyFill="1" applyBorder="1"/>
    <xf numFmtId="43" fontId="20" fillId="0" borderId="5" xfId="1" applyFont="1" applyFill="1" applyBorder="1"/>
    <xf numFmtId="43" fontId="20" fillId="0" borderId="10" xfId="2" applyFont="1" applyFill="1" applyBorder="1"/>
    <xf numFmtId="43" fontId="20" fillId="0" borderId="10" xfId="1" applyFont="1" applyFill="1" applyBorder="1"/>
    <xf numFmtId="43" fontId="20" fillId="0" borderId="11" xfId="1" applyFont="1" applyFill="1" applyBorder="1"/>
    <xf numFmtId="43" fontId="23" fillId="0" borderId="11" xfId="1" applyFont="1" applyFill="1" applyBorder="1"/>
    <xf numFmtId="43" fontId="22" fillId="0" borderId="21" xfId="2" applyFont="1" applyFill="1" applyBorder="1"/>
    <xf numFmtId="43" fontId="22" fillId="0" borderId="21" xfId="1" applyFont="1" applyFill="1" applyBorder="1"/>
    <xf numFmtId="43" fontId="22" fillId="0" borderId="22" xfId="1" applyFont="1" applyFill="1" applyBorder="1"/>
    <xf numFmtId="43" fontId="23" fillId="0" borderId="12" xfId="1" applyFont="1" applyFill="1" applyBorder="1"/>
  </cellXfs>
  <cellStyles count="5">
    <cellStyle name="Comma" xfId="1" builtinId="3"/>
    <cellStyle name="Normal" xfId="0" builtinId="0"/>
    <cellStyle name="เครื่องหมายจุลภาค 2" xfId="2"/>
    <cellStyle name="เครื่องหมายจุลภาค 3" xfId="3"/>
    <cellStyle name="ปกติ 2" xfId="4"/>
  </cellStyles>
  <dxfs count="0"/>
  <tableStyles count="0" defaultTableStyle="TableStyleMedium9" defaultPivotStyle="PivotStyleLight16"/>
  <colors>
    <mruColors>
      <color rgb="FF660066"/>
      <color rgb="FF0080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19;&#3634;&#3588;&#3634;&#3585;&#3621;&#3634;&#3591;&#3585;&#3656;&#3629;&#3626;&#3619;&#3657;&#3634;&#3591;&#3627;&#3657;&#3629;&#3591;&#3609;&#3657;&#3635;&#3626;&#3635;&#3627;&#3619;&#3633;&#3610;&#3610;&#3619;&#3636;&#3585;&#3634;&#3619;&#3609;&#3633;&#3585;&#3607;&#3656;&#3629;&#3591;&#3648;&#3607;&#3637;&#3656;&#3618;&#3623;%20&#3626;&#3626;&#3607;.&#3588;&#3619;&#3633;&#3657;&#3591;&#3607;&#3637;&#3656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ฐานราก"/>
      <sheetName val="คานพื้น"/>
      <sheetName val="เสา"/>
      <sheetName val="พื้น,ฝ้า"/>
      <sheetName val="ผนังชั้น1"/>
      <sheetName val="โครงหลังคา"/>
      <sheetName val="ห้องน้ำ"/>
      <sheetName val="สุขาภิบาล"/>
      <sheetName val="ไฟฟ้า"/>
      <sheetName val="วัสดุมวลรวม"/>
      <sheetName val="ปร.4"/>
      <sheetName val="ปร.5(ก)"/>
      <sheetName val="ปร.6"/>
      <sheetName val="งวดงาน"/>
    </sheetNames>
    <sheetDataSet>
      <sheetData sheetId="0">
        <row r="26">
          <cell r="G26" t="str">
            <v>ตัน</v>
          </cell>
          <cell r="H26" t="str">
            <v>กก.</v>
          </cell>
        </row>
        <row r="27">
          <cell r="B27" t="str">
            <v>เสาเข็ม คอร. รูปสี่เหลี่ยมตัน ขนาด 0.22x0.22x8 ม.</v>
          </cell>
          <cell r="F27" t="str">
            <v>ต้น</v>
          </cell>
        </row>
        <row r="28">
          <cell r="B28" t="str">
            <v>งานดินขุด</v>
          </cell>
          <cell r="F28" t="str">
            <v>ลบ.ม.</v>
          </cell>
        </row>
        <row r="29">
          <cell r="B29" t="str">
            <v>ทรายหยาบ</v>
          </cell>
          <cell r="F29" t="str">
            <v>ลบ.ม.</v>
          </cell>
        </row>
        <row r="30">
          <cell r="F30" t="str">
            <v>ลบ.ม.</v>
          </cell>
        </row>
        <row r="32">
          <cell r="B32" t="str">
            <v>เหล็ก SR 24 Ø   6 mm.</v>
          </cell>
        </row>
        <row r="33">
          <cell r="B33" t="str">
            <v>เหล็ก SD 40 Ø   12 mm.</v>
          </cell>
        </row>
      </sheetData>
      <sheetData sheetId="1">
        <row r="65">
          <cell r="F65" t="str">
            <v>ลบ.ม.</v>
          </cell>
        </row>
        <row r="69">
          <cell r="B69" t="str">
            <v>เหล็ก SD 40 Ø   16 mm.</v>
          </cell>
        </row>
        <row r="70">
          <cell r="F70" t="str">
            <v>ตร.ม.</v>
          </cell>
        </row>
      </sheetData>
      <sheetData sheetId="2"/>
      <sheetData sheetId="3">
        <row r="84">
          <cell r="B84" t="str">
            <v>เหล็ก SR 24 Ø   9 mm.</v>
          </cell>
        </row>
        <row r="87">
          <cell r="B87" t="str">
            <v>พื้นปูกระเบื้อง 0.30x0.30 ม. ผิวเรียบกึ่งหยาบ</v>
          </cell>
          <cell r="F87" t="str">
            <v>ตร.ม.</v>
          </cell>
        </row>
      </sheetData>
      <sheetData sheetId="4">
        <row r="30">
          <cell r="F30" t="str">
            <v>ตร.ม.</v>
          </cell>
        </row>
        <row r="34">
          <cell r="F34" t="str">
            <v>เมตร</v>
          </cell>
        </row>
        <row r="35">
          <cell r="F35" t="str">
            <v>ตร.ม.</v>
          </cell>
        </row>
        <row r="36">
          <cell r="F36" t="str">
            <v>ตร.ม.</v>
          </cell>
        </row>
        <row r="38">
          <cell r="B38" t="str">
            <v>ป1</v>
          </cell>
          <cell r="E38">
            <v>1</v>
          </cell>
          <cell r="F38" t="str">
            <v>ชุด</v>
          </cell>
        </row>
        <row r="39">
          <cell r="B39" t="str">
            <v>ป2</v>
          </cell>
          <cell r="E39">
            <v>2</v>
          </cell>
          <cell r="F39" t="str">
            <v>ชุด</v>
          </cell>
        </row>
        <row r="40">
          <cell r="F40" t="str">
            <v>ชุด</v>
          </cell>
        </row>
      </sheetData>
      <sheetData sheetId="5">
        <row r="35">
          <cell r="H35" t="str">
            <v>กก.</v>
          </cell>
        </row>
        <row r="42">
          <cell r="B42" t="str">
            <v>กระเบื้องลอนเล็ก สีน้ำตาล</v>
          </cell>
          <cell r="F42" t="str">
            <v>ตร.ม</v>
          </cell>
        </row>
      </sheetData>
      <sheetData sheetId="6">
        <row r="3">
          <cell r="I3" t="str">
            <v>ชุด</v>
          </cell>
        </row>
        <row r="4">
          <cell r="I4" t="str">
            <v>ชุด</v>
          </cell>
        </row>
        <row r="5">
          <cell r="H5">
            <v>3</v>
          </cell>
          <cell r="I5" t="str">
            <v>ชุด</v>
          </cell>
        </row>
        <row r="6">
          <cell r="H6">
            <v>4</v>
          </cell>
          <cell r="I6" t="str">
            <v>ชุด</v>
          </cell>
        </row>
        <row r="7">
          <cell r="H7">
            <v>1</v>
          </cell>
          <cell r="I7" t="str">
            <v>ชุด</v>
          </cell>
        </row>
        <row r="8">
          <cell r="C8" t="str">
            <v>กระจกส่องหน้าหนา 6 มม. ขนาด 0.90x1.50 ม.</v>
          </cell>
          <cell r="H8">
            <v>2</v>
          </cell>
          <cell r="I8" t="str">
            <v>ชุด</v>
          </cell>
        </row>
        <row r="9">
          <cell r="C9" t="str">
            <v>กระจกส่องหน้าหนา 6 มม. ขนาด 0.90x0.60 ม.</v>
          </cell>
          <cell r="H9">
            <v>1</v>
          </cell>
          <cell r="I9" t="str">
            <v>ชุด</v>
          </cell>
        </row>
        <row r="11">
          <cell r="H11">
            <v>3</v>
          </cell>
        </row>
        <row r="13">
          <cell r="I13" t="str">
            <v>ชุด</v>
          </cell>
        </row>
      </sheetData>
      <sheetData sheetId="7">
        <row r="15">
          <cell r="C15" t="str">
            <v>ท่อ PVC Ø 1/2" ชั้น 13.5</v>
          </cell>
          <cell r="G15" t="str">
            <v>ม.</v>
          </cell>
        </row>
        <row r="16">
          <cell r="G16" t="str">
            <v>ม.</v>
          </cell>
        </row>
        <row r="17">
          <cell r="C17" t="str">
            <v>ท่อ PVC Ø 2" ชั้น 8.5</v>
          </cell>
          <cell r="G17" t="str">
            <v>ม.</v>
          </cell>
        </row>
        <row r="18">
          <cell r="C18" t="str">
            <v>ท่อ PVC Ø 4" ชั้น 8.5</v>
          </cell>
          <cell r="G18" t="str">
            <v>ม.</v>
          </cell>
        </row>
        <row r="19">
          <cell r="C19" t="str">
            <v>ท่อ PVC Ø 6" ชั้น 8.5</v>
          </cell>
          <cell r="G19" t="str">
            <v>ม.</v>
          </cell>
        </row>
        <row r="20">
          <cell r="F20">
            <v>1</v>
          </cell>
          <cell r="G20" t="str">
            <v>ถัง</v>
          </cell>
        </row>
        <row r="24">
          <cell r="F24">
            <v>1</v>
          </cell>
          <cell r="G24" t="str">
            <v>L./S.</v>
          </cell>
        </row>
      </sheetData>
      <sheetData sheetId="8">
        <row r="4">
          <cell r="C4" t="str">
            <v>ตู้ Consumer Units 6 ช่อง ชนิดมีเมน</v>
          </cell>
          <cell r="E4" t="str">
            <v>ตู้</v>
          </cell>
        </row>
        <row r="5">
          <cell r="C5" t="str">
            <v>เมนเบรกเกอร์ ขนาด 50 AT</v>
          </cell>
          <cell r="E5" t="str">
            <v>ตัว</v>
          </cell>
        </row>
        <row r="6">
          <cell r="C6" t="str">
            <v>เบรกเกอร์ ขนาด 10 AT</v>
          </cell>
          <cell r="D6">
            <v>4</v>
          </cell>
          <cell r="E6" t="str">
            <v>ตัว</v>
          </cell>
        </row>
        <row r="7">
          <cell r="C7" t="str">
            <v>สาย THW-A 10 Sq.mm</v>
          </cell>
          <cell r="D7">
            <v>20</v>
          </cell>
          <cell r="E7" t="str">
            <v>เมตร</v>
          </cell>
        </row>
        <row r="8">
          <cell r="C8" t="str">
            <v>สาย THW 2.5 Sq.mm</v>
          </cell>
          <cell r="D8">
            <v>50</v>
          </cell>
          <cell r="E8" t="str">
            <v>เมตร</v>
          </cell>
        </row>
        <row r="9">
          <cell r="C9" t="str">
            <v>หลอด LED 18 w พร้อมราง</v>
          </cell>
          <cell r="E9" t="str">
            <v>ชุด</v>
          </cell>
        </row>
        <row r="10">
          <cell r="C10" t="str">
            <v>ท่อ EMT 3/4"</v>
          </cell>
          <cell r="D10">
            <v>12</v>
          </cell>
          <cell r="E10" t="str">
            <v>เมตร</v>
          </cell>
        </row>
        <row r="11">
          <cell r="C11" t="str">
            <v>ท่อร้อยสายไฟ Pvc เหลือง 3/4"</v>
          </cell>
          <cell r="D11">
            <v>25</v>
          </cell>
          <cell r="E11" t="str">
            <v>เมตร</v>
          </cell>
        </row>
        <row r="12">
          <cell r="C12" t="str">
            <v>สวิตซ์ทางเดียว พร้อมหน้ากาก</v>
          </cell>
          <cell r="E12" t="str">
            <v>ตัว</v>
          </cell>
        </row>
        <row r="13">
          <cell r="C13" t="str">
            <v>แร็คร้อยสายไฟ 2 ช่อง พร้อมลูกแร็ค</v>
          </cell>
          <cell r="D13">
            <v>1</v>
          </cell>
          <cell r="E13" t="str">
            <v>ตัว</v>
          </cell>
        </row>
        <row r="14">
          <cell r="C14" t="str">
            <v>กราวมะเฟือง เส้นผ่านศูนย์กลาง 5/8"</v>
          </cell>
          <cell r="D14">
            <v>1</v>
          </cell>
          <cell r="E14" t="str">
            <v>แท่ง</v>
          </cell>
        </row>
        <row r="15">
          <cell r="C15" t="str">
            <v>ACCESSORY</v>
          </cell>
          <cell r="D15">
            <v>1</v>
          </cell>
          <cell r="E15" t="str">
            <v>ชุด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zoomScaleSheetLayoutView="90" workbookViewId="0">
      <selection activeCell="B23" sqref="B23"/>
    </sheetView>
  </sheetViews>
  <sheetFormatPr defaultColWidth="9.125" defaultRowHeight="15"/>
  <cols>
    <col min="1" max="1" width="6.375" style="1" customWidth="1"/>
    <col min="2" max="2" width="42.25" style="1" customWidth="1"/>
    <col min="3" max="3" width="34.25" style="1" customWidth="1"/>
    <col min="4" max="4" width="8.875" style="1" customWidth="1"/>
    <col min="5" max="16384" width="9.125" style="1"/>
  </cols>
  <sheetData>
    <row r="1" spans="1:4" ht="21">
      <c r="A1" s="109" t="s">
        <v>46</v>
      </c>
      <c r="B1" s="109"/>
      <c r="C1" s="109"/>
      <c r="D1" s="109"/>
    </row>
    <row r="2" spans="1:4" ht="18.75">
      <c r="A2" s="11"/>
      <c r="B2" s="11"/>
      <c r="C2" s="11"/>
      <c r="D2" s="11"/>
    </row>
    <row r="3" spans="1:4" ht="18.75">
      <c r="A3" s="11" t="e">
        <f>#REF!</f>
        <v>#REF!</v>
      </c>
      <c r="B3" s="11"/>
      <c r="C3" s="11"/>
      <c r="D3" s="11"/>
    </row>
    <row r="4" spans="1:4" ht="18.75">
      <c r="A4" s="12" t="e">
        <f>#REF!</f>
        <v>#REF!</v>
      </c>
      <c r="B4" s="12"/>
      <c r="C4" s="12"/>
      <c r="D4" s="14"/>
    </row>
    <row r="5" spans="1:4" ht="18.75">
      <c r="A5" s="15" t="e">
        <f>#REF!</f>
        <v>#REF!</v>
      </c>
      <c r="B5" s="12"/>
      <c r="C5" s="12"/>
      <c r="D5" s="13"/>
    </row>
    <row r="6" spans="1:4" ht="18.75">
      <c r="A6" s="12" t="e">
        <f>#REF!</f>
        <v>#REF!</v>
      </c>
      <c r="B6" s="12"/>
      <c r="C6" s="12"/>
      <c r="D6" s="12"/>
    </row>
    <row r="7" spans="1:4" ht="18.75">
      <c r="A7" s="11" t="s">
        <v>47</v>
      </c>
      <c r="B7" s="11"/>
      <c r="C7" s="11"/>
      <c r="D7" s="11"/>
    </row>
    <row r="8" spans="1:4" ht="18.75">
      <c r="A8" s="11" t="s">
        <v>117</v>
      </c>
      <c r="B8" s="11"/>
      <c r="C8" s="128" t="s">
        <v>118</v>
      </c>
      <c r="D8" s="17"/>
    </row>
    <row r="9" spans="1:4" ht="19.5" thickBot="1">
      <c r="A9" s="29"/>
      <c r="B9" s="29"/>
      <c r="C9" s="30"/>
      <c r="D9" s="30" t="s">
        <v>3</v>
      </c>
    </row>
    <row r="10" spans="1:4" ht="15.75" thickTop="1">
      <c r="A10" s="119" t="s">
        <v>4</v>
      </c>
      <c r="B10" s="119" t="s">
        <v>5</v>
      </c>
      <c r="C10" s="119" t="s">
        <v>40</v>
      </c>
      <c r="D10" s="119" t="s">
        <v>11</v>
      </c>
    </row>
    <row r="11" spans="1:4" ht="15.75" thickBot="1">
      <c r="A11" s="115" t="s">
        <v>4</v>
      </c>
      <c r="B11" s="115" t="s">
        <v>5</v>
      </c>
      <c r="C11" s="115" t="s">
        <v>40</v>
      </c>
      <c r="D11" s="115"/>
    </row>
    <row r="12" spans="1:4" ht="21.75" thickTop="1">
      <c r="A12" s="51">
        <v>1</v>
      </c>
      <c r="B12" s="52" t="e">
        <f>#REF!</f>
        <v>#REF!</v>
      </c>
      <c r="C12" s="124" t="e">
        <f>#REF!</f>
        <v>#REF!</v>
      </c>
      <c r="D12" s="35"/>
    </row>
    <row r="13" spans="1:4" ht="21">
      <c r="A13" s="51"/>
      <c r="B13" s="51" t="s">
        <v>75</v>
      </c>
      <c r="C13" s="53"/>
      <c r="D13" s="36"/>
    </row>
    <row r="14" spans="1:4" ht="21">
      <c r="A14" s="54"/>
      <c r="B14" s="55" t="s">
        <v>76</v>
      </c>
      <c r="C14" s="9"/>
      <c r="D14" s="36"/>
    </row>
    <row r="15" spans="1:4" ht="21">
      <c r="A15" s="54"/>
      <c r="B15" s="51"/>
      <c r="C15" s="9"/>
      <c r="D15" s="36"/>
    </row>
    <row r="16" spans="1:4" ht="21">
      <c r="A16" s="54"/>
      <c r="B16" s="51"/>
      <c r="C16" s="9"/>
      <c r="D16" s="36"/>
    </row>
    <row r="17" spans="1:4" ht="21.75" thickBot="1">
      <c r="A17" s="56"/>
      <c r="B17" s="43"/>
      <c r="C17" s="44"/>
      <c r="D17" s="43"/>
    </row>
    <row r="18" spans="1:4" ht="21.75" thickTop="1">
      <c r="A18" s="107" t="s">
        <v>48</v>
      </c>
      <c r="B18" s="57" t="s">
        <v>49</v>
      </c>
      <c r="C18" s="120" t="e">
        <f>SUM(C12:C17)</f>
        <v>#REF!</v>
      </c>
      <c r="D18" s="58"/>
    </row>
    <row r="19" spans="1:4" ht="21.75" thickBot="1">
      <c r="A19" s="117"/>
      <c r="B19" s="57" t="s">
        <v>119</v>
      </c>
      <c r="C19" s="121" t="e">
        <f>ROUNDDOWN(C18,-3)</f>
        <v>#REF!</v>
      </c>
      <c r="D19" s="59"/>
    </row>
    <row r="20" spans="1:4" ht="19.5" thickTop="1">
      <c r="A20" s="117"/>
      <c r="B20" s="117"/>
      <c r="C20" s="122" t="e">
        <f>"("&amp;BAHTTEXT(C19)&amp;")"</f>
        <v>#REF!</v>
      </c>
      <c r="D20" s="60"/>
    </row>
    <row r="21" spans="1:4" ht="19.5" thickBot="1">
      <c r="A21" s="118"/>
      <c r="B21" s="118"/>
      <c r="C21" s="123"/>
      <c r="D21" s="61"/>
    </row>
    <row r="22" spans="1:4" ht="19.5" thickTop="1">
      <c r="A22" s="14"/>
      <c r="B22" s="62"/>
      <c r="C22" s="62"/>
      <c r="D22" s="62"/>
    </row>
    <row r="23" spans="1:4" ht="18.75">
      <c r="A23" s="102">
        <v>1</v>
      </c>
      <c r="B23" s="125" t="s">
        <v>114</v>
      </c>
      <c r="C23" s="126"/>
      <c r="D23" s="125"/>
    </row>
    <row r="24" spans="1:4" ht="18.75">
      <c r="A24" s="102">
        <v>2</v>
      </c>
      <c r="B24" s="125" t="s">
        <v>115</v>
      </c>
      <c r="C24" s="126"/>
      <c r="D24" s="125"/>
    </row>
    <row r="25" spans="1:4" ht="18.75">
      <c r="A25" s="102">
        <v>3</v>
      </c>
      <c r="B25" s="125" t="s">
        <v>50</v>
      </c>
      <c r="C25" s="126"/>
      <c r="D25" s="125"/>
    </row>
    <row r="26" spans="1:4" ht="18.75">
      <c r="A26" s="102">
        <v>4</v>
      </c>
      <c r="B26" s="125" t="s">
        <v>103</v>
      </c>
      <c r="C26" s="126"/>
      <c r="D26" s="125"/>
    </row>
    <row r="27" spans="1:4" ht="18.75">
      <c r="A27" s="101">
        <v>5</v>
      </c>
      <c r="B27" s="125" t="s">
        <v>97</v>
      </c>
      <c r="C27" s="125"/>
      <c r="D27" s="125"/>
    </row>
    <row r="28" spans="1:4" ht="21">
      <c r="A28" s="127"/>
      <c r="B28" s="127"/>
      <c r="C28" s="127"/>
      <c r="D28" s="127"/>
    </row>
    <row r="29" spans="1:4" ht="21">
      <c r="A29" s="105"/>
      <c r="B29" s="105"/>
      <c r="C29" s="105"/>
      <c r="D29" s="105"/>
    </row>
    <row r="30" spans="1:4" ht="21">
      <c r="A30" s="105"/>
      <c r="B30" s="105"/>
      <c r="C30" s="105"/>
      <c r="D30" s="105"/>
    </row>
    <row r="31" spans="1:4" ht="21">
      <c r="A31" s="112"/>
      <c r="B31" s="112"/>
      <c r="C31" s="112"/>
      <c r="D31" s="112"/>
    </row>
    <row r="32" spans="1:4" ht="21">
      <c r="A32" s="105"/>
      <c r="B32" s="105"/>
      <c r="C32" s="105"/>
      <c r="D32" s="105"/>
    </row>
    <row r="33" spans="1:6" ht="21">
      <c r="A33" s="105"/>
      <c r="B33" s="105"/>
      <c r="C33" s="105"/>
      <c r="D33" s="105"/>
    </row>
    <row r="34" spans="1:6" ht="21">
      <c r="A34" s="14"/>
      <c r="B34" s="63"/>
      <c r="C34" s="106"/>
      <c r="D34" s="106"/>
      <c r="F34" s="2"/>
    </row>
    <row r="35" spans="1:6" ht="21">
      <c r="A35" s="112"/>
      <c r="B35" s="112"/>
      <c r="C35" s="112"/>
      <c r="D35" s="112"/>
    </row>
    <row r="36" spans="1:6" ht="21">
      <c r="A36" s="116"/>
      <c r="B36" s="116"/>
      <c r="C36" s="116"/>
      <c r="D36" s="116"/>
    </row>
    <row r="37" spans="1:6" ht="21">
      <c r="A37" s="116"/>
      <c r="B37" s="116"/>
      <c r="C37" s="116"/>
      <c r="D37" s="116"/>
    </row>
    <row r="38" spans="1:6" ht="21">
      <c r="A38" s="116"/>
      <c r="B38" s="116"/>
      <c r="C38" s="116"/>
      <c r="D38" s="116"/>
    </row>
    <row r="39" spans="1:6" ht="18.75">
      <c r="A39" s="2"/>
      <c r="B39" s="2"/>
      <c r="C39" s="2"/>
      <c r="D39" s="2"/>
    </row>
    <row r="40" spans="1:6" ht="18.75">
      <c r="A40" s="2"/>
      <c r="B40" s="64"/>
      <c r="C40" s="2"/>
      <c r="D40" s="2"/>
    </row>
    <row r="41" spans="1:6" ht="18.75">
      <c r="A41" s="2"/>
      <c r="B41" s="65"/>
      <c r="C41" s="2"/>
      <c r="D41" s="2"/>
    </row>
  </sheetData>
  <mergeCells count="15">
    <mergeCell ref="A38:D38"/>
    <mergeCell ref="A28:D28"/>
    <mergeCell ref="A31:B31"/>
    <mergeCell ref="C31:D31"/>
    <mergeCell ref="A35:D35"/>
    <mergeCell ref="A36:D36"/>
    <mergeCell ref="A37:D37"/>
    <mergeCell ref="A1:D1"/>
    <mergeCell ref="A10:A11"/>
    <mergeCell ref="B10:B11"/>
    <mergeCell ref="C10:C11"/>
    <mergeCell ref="D10:D11"/>
    <mergeCell ref="A18:A21"/>
    <mergeCell ref="B20:B21"/>
    <mergeCell ref="C20:C21"/>
  </mergeCells>
  <pageMargins left="0.59055118110236227" right="0.59055118110236227" top="1.3280314960629922" bottom="0.19685039370078741" header="0.31496062992125984" footer="0.31496062992125984"/>
  <pageSetup paperSize="9" scale="85" orientation="portrait" r:id="rId1"/>
  <headerFooter>
    <oddHeader>&amp;R&amp;"TH SarabunIT๙,ธรรมดา"&amp;14ปร.6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7" zoomScale="90" zoomScaleNormal="90" zoomScaleSheetLayoutView="90" workbookViewId="0">
      <selection activeCell="M19" sqref="M19"/>
    </sheetView>
  </sheetViews>
  <sheetFormatPr defaultColWidth="9.125" defaultRowHeight="15"/>
  <cols>
    <col min="1" max="1" width="9.125" style="1"/>
    <col min="2" max="2" width="27.125" style="1" customWidth="1"/>
    <col min="3" max="3" width="18" style="1" customWidth="1"/>
    <col min="4" max="4" width="12.75" style="1" customWidth="1"/>
    <col min="5" max="5" width="16.125" style="1" customWidth="1"/>
    <col min="6" max="16384" width="9.125" style="1"/>
  </cols>
  <sheetData>
    <row r="1" spans="1:6" ht="21">
      <c r="A1" s="109" t="s">
        <v>37</v>
      </c>
      <c r="B1" s="109"/>
      <c r="C1" s="109"/>
      <c r="D1" s="109"/>
      <c r="E1" s="109"/>
      <c r="F1" s="109"/>
    </row>
    <row r="2" spans="1:6" ht="21">
      <c r="A2" s="14"/>
      <c r="B2" s="14"/>
      <c r="C2" s="27"/>
      <c r="D2" s="28"/>
      <c r="E2" s="14"/>
      <c r="F2" s="14"/>
    </row>
    <row r="3" spans="1:6" ht="18.75">
      <c r="A3" s="11" t="e">
        <f>#REF!</f>
        <v>#REF!</v>
      </c>
      <c r="B3" s="11"/>
      <c r="C3" s="11"/>
      <c r="D3" s="11"/>
      <c r="E3" s="11"/>
      <c r="F3" s="11"/>
    </row>
    <row r="4" spans="1:6" ht="18.75">
      <c r="A4" s="11" t="e">
        <f>#REF!</f>
        <v>#REF!</v>
      </c>
      <c r="B4" s="11"/>
      <c r="C4" s="11"/>
      <c r="D4" s="11"/>
      <c r="E4" s="11"/>
      <c r="F4" s="11"/>
    </row>
    <row r="5" spans="1:6" ht="18.75">
      <c r="A5" s="12" t="e">
        <f>#REF!</f>
        <v>#REF!</v>
      </c>
      <c r="B5" s="12"/>
      <c r="C5" s="12"/>
      <c r="D5" s="12"/>
      <c r="E5" s="13"/>
      <c r="F5" s="27"/>
    </row>
    <row r="6" spans="1:6" ht="18.75">
      <c r="A6" s="15" t="e">
        <f>#REF!</f>
        <v>#REF!</v>
      </c>
      <c r="B6" s="12"/>
      <c r="C6" s="12"/>
      <c r="D6" s="12"/>
      <c r="E6" s="13"/>
      <c r="F6" s="13"/>
    </row>
    <row r="7" spans="1:6" ht="18.75">
      <c r="A7" s="12" t="e">
        <f>#REF!</f>
        <v>#REF!</v>
      </c>
      <c r="B7" s="12"/>
      <c r="C7" s="12"/>
      <c r="D7" s="12"/>
      <c r="E7" s="12"/>
      <c r="F7" s="12"/>
    </row>
    <row r="8" spans="1:6" ht="18.75">
      <c r="A8" s="11" t="s">
        <v>99</v>
      </c>
      <c r="B8" s="11"/>
      <c r="C8" s="11"/>
      <c r="D8" s="11"/>
      <c r="E8" s="11"/>
      <c r="F8" s="11"/>
    </row>
    <row r="9" spans="1:6" ht="18.75">
      <c r="A9" s="11" t="s">
        <v>117</v>
      </c>
      <c r="B9" s="11"/>
      <c r="C9" s="17"/>
      <c r="D9" s="17" t="s">
        <v>118</v>
      </c>
      <c r="E9" s="17"/>
      <c r="F9" s="17"/>
    </row>
    <row r="10" spans="1:6" ht="19.5" thickBot="1">
      <c r="A10" s="29"/>
      <c r="B10" s="29"/>
      <c r="C10" s="30"/>
      <c r="D10" s="30"/>
      <c r="E10" s="30"/>
      <c r="F10" s="30" t="s">
        <v>3</v>
      </c>
    </row>
    <row r="11" spans="1:6" ht="15.75" thickTop="1">
      <c r="A11" s="114" t="s">
        <v>4</v>
      </c>
      <c r="B11" s="114" t="s">
        <v>5</v>
      </c>
      <c r="C11" s="114" t="s">
        <v>38</v>
      </c>
      <c r="D11" s="114" t="s">
        <v>39</v>
      </c>
      <c r="E11" s="114" t="s">
        <v>40</v>
      </c>
      <c r="F11" s="114" t="s">
        <v>11</v>
      </c>
    </row>
    <row r="12" spans="1:6" ht="15.75" thickBot="1">
      <c r="A12" s="115" t="s">
        <v>4</v>
      </c>
      <c r="B12" s="115" t="s">
        <v>5</v>
      </c>
      <c r="C12" s="115" t="s">
        <v>38</v>
      </c>
      <c r="D12" s="115" t="s">
        <v>39</v>
      </c>
      <c r="E12" s="115" t="s">
        <v>40</v>
      </c>
      <c r="F12" s="115"/>
    </row>
    <row r="13" spans="1:6" ht="21.75" thickTop="1">
      <c r="A13" s="31">
        <v>1</v>
      </c>
      <c r="B13" s="32" t="e">
        <f>#REF!</f>
        <v>#REF!</v>
      </c>
      <c r="C13" s="129" t="e">
        <f>#REF!</f>
        <v>#REF!</v>
      </c>
      <c r="D13" s="130">
        <v>1.3056000000000001</v>
      </c>
      <c r="E13" s="131" t="e">
        <f>ROUNDDOWN(C13*D13,2)</f>
        <v>#REF!</v>
      </c>
      <c r="F13" s="35"/>
    </row>
    <row r="14" spans="1:6" ht="21">
      <c r="A14" s="31"/>
      <c r="B14" s="32"/>
      <c r="C14" s="8"/>
      <c r="D14" s="33"/>
      <c r="E14" s="34"/>
      <c r="F14" s="36"/>
    </row>
    <row r="15" spans="1:6" ht="21">
      <c r="A15" s="31"/>
      <c r="B15" s="37"/>
      <c r="C15" s="26"/>
      <c r="D15" s="33"/>
      <c r="E15" s="34"/>
      <c r="F15" s="36"/>
    </row>
    <row r="16" spans="1:6" ht="21">
      <c r="A16" s="38"/>
      <c r="B16" s="37"/>
      <c r="C16" s="26"/>
      <c r="D16" s="33"/>
      <c r="E16" s="34"/>
      <c r="F16" s="36"/>
    </row>
    <row r="17" spans="1:6" ht="21">
      <c r="A17" s="31"/>
      <c r="B17" s="37"/>
      <c r="C17" s="26"/>
      <c r="D17" s="33"/>
      <c r="E17" s="34"/>
      <c r="F17" s="36"/>
    </row>
    <row r="18" spans="1:6" ht="21">
      <c r="A18" s="38"/>
      <c r="B18" s="37"/>
      <c r="C18" s="26"/>
      <c r="D18" s="33"/>
      <c r="E18" s="34"/>
      <c r="F18" s="36"/>
    </row>
    <row r="19" spans="1:6" ht="21">
      <c r="A19" s="38"/>
      <c r="B19" s="38"/>
      <c r="C19" s="21"/>
      <c r="D19" s="33"/>
      <c r="E19" s="34"/>
      <c r="F19" s="36"/>
    </row>
    <row r="20" spans="1:6" ht="21.75" thickBot="1">
      <c r="A20" s="39"/>
      <c r="B20" s="40"/>
      <c r="C20" s="9"/>
      <c r="D20" s="41"/>
      <c r="E20" s="9"/>
      <c r="F20" s="36"/>
    </row>
    <row r="21" spans="1:6" ht="21">
      <c r="A21" s="39"/>
      <c r="B21" s="31" t="s">
        <v>41</v>
      </c>
      <c r="C21" s="9"/>
      <c r="D21" s="41"/>
      <c r="E21" s="9"/>
      <c r="F21" s="36"/>
    </row>
    <row r="22" spans="1:6" ht="21">
      <c r="A22" s="39"/>
      <c r="B22" s="36" t="s">
        <v>42</v>
      </c>
      <c r="C22" s="9"/>
      <c r="D22" s="41"/>
      <c r="E22" s="9"/>
      <c r="F22" s="36"/>
    </row>
    <row r="23" spans="1:6" ht="21">
      <c r="A23" s="39"/>
      <c r="B23" s="36" t="s">
        <v>43</v>
      </c>
      <c r="C23" s="9"/>
      <c r="D23" s="41"/>
      <c r="E23" s="9"/>
      <c r="F23" s="36"/>
    </row>
    <row r="24" spans="1:6" ht="21">
      <c r="A24" s="39"/>
      <c r="B24" s="36" t="s">
        <v>116</v>
      </c>
      <c r="C24" s="9"/>
      <c r="D24" s="41"/>
      <c r="E24" s="9"/>
      <c r="F24" s="36"/>
    </row>
    <row r="25" spans="1:6" ht="21.75" thickBot="1">
      <c r="A25" s="42"/>
      <c r="B25" s="43" t="s">
        <v>44</v>
      </c>
      <c r="C25" s="44"/>
      <c r="D25" s="45"/>
      <c r="E25" s="44"/>
      <c r="F25" s="43"/>
    </row>
    <row r="26" spans="1:6" ht="22.5" thickTop="1" thickBot="1">
      <c r="A26" s="27"/>
      <c r="B26" s="27"/>
      <c r="C26" s="27"/>
      <c r="D26" s="46" t="s">
        <v>45</v>
      </c>
      <c r="E26" s="132" t="e">
        <f>SUM(E13:E25)</f>
        <v>#REF!</v>
      </c>
      <c r="F26" s="27"/>
    </row>
    <row r="27" spans="1:6" ht="19.5" thickTop="1">
      <c r="A27" s="47"/>
      <c r="B27" s="47"/>
      <c r="C27" s="47"/>
      <c r="D27" s="47"/>
      <c r="E27" s="47"/>
      <c r="F27" s="47"/>
    </row>
    <row r="28" spans="1:6" ht="18.75">
      <c r="A28" s="47"/>
      <c r="B28" s="47"/>
      <c r="C28" s="48"/>
      <c r="D28" s="49"/>
      <c r="E28" s="47"/>
      <c r="F28" s="47"/>
    </row>
    <row r="29" spans="1:6" ht="21">
      <c r="A29" s="112"/>
      <c r="B29" s="112"/>
      <c r="C29" s="112"/>
      <c r="D29" s="112"/>
      <c r="E29" s="112"/>
      <c r="F29" s="112"/>
    </row>
    <row r="30" spans="1:6" ht="21">
      <c r="A30" s="105"/>
      <c r="B30" s="105"/>
      <c r="C30" s="105"/>
      <c r="D30" s="105"/>
      <c r="E30" s="105"/>
      <c r="F30" s="105"/>
    </row>
    <row r="31" spans="1:6" ht="21">
      <c r="A31" s="105"/>
      <c r="B31" s="105"/>
      <c r="C31" s="105"/>
      <c r="D31" s="105"/>
      <c r="E31" s="105"/>
      <c r="F31" s="105"/>
    </row>
    <row r="32" spans="1:6" ht="21">
      <c r="A32" s="105"/>
      <c r="B32" s="105"/>
      <c r="C32" s="105"/>
      <c r="D32" s="105"/>
      <c r="E32" s="105"/>
      <c r="F32" s="105"/>
    </row>
    <row r="33" spans="1:6" ht="21">
      <c r="A33" s="50"/>
      <c r="B33" s="50"/>
      <c r="D33" s="50"/>
      <c r="E33" s="50"/>
      <c r="F33" s="50"/>
    </row>
    <row r="34" spans="1:6" ht="21">
      <c r="A34" s="113"/>
      <c r="B34" s="113"/>
      <c r="D34" s="105"/>
      <c r="E34" s="105"/>
      <c r="F34" s="63"/>
    </row>
    <row r="35" spans="1:6" ht="21">
      <c r="A35" s="113"/>
      <c r="B35" s="113"/>
      <c r="D35" s="105"/>
      <c r="E35" s="105"/>
      <c r="F35" s="105"/>
    </row>
  </sheetData>
  <mergeCells count="10">
    <mergeCell ref="A29:F29"/>
    <mergeCell ref="A34:B34"/>
    <mergeCell ref="A35:B35"/>
    <mergeCell ref="A1:F1"/>
    <mergeCell ref="A11:A12"/>
    <mergeCell ref="B11:B12"/>
    <mergeCell ref="C11:C12"/>
    <mergeCell ref="D11:D12"/>
    <mergeCell ref="E11:E12"/>
    <mergeCell ref="F11:F12"/>
  </mergeCells>
  <pageMargins left="0.59055118110236227" right="0.59055118110236227" top="1.299212598425197" bottom="0.74803149606299213" header="0.31496062992125984" footer="0.31496062992125984"/>
  <pageSetup paperSize="9" scale="85" orientation="portrait" r:id="rId1"/>
  <headerFooter>
    <oddHeader>&amp;R&amp;"TH SarabunIT๙,ธรรมดา"&amp;14ปร.5 (ก)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69"/>
  <sheetViews>
    <sheetView tabSelected="1" topLeftCell="A94" zoomScaleSheetLayoutView="80" workbookViewId="0">
      <selection activeCell="I91" sqref="I91"/>
    </sheetView>
  </sheetViews>
  <sheetFormatPr defaultColWidth="9.125" defaultRowHeight="15"/>
  <cols>
    <col min="1" max="1" width="5.875" style="1" customWidth="1"/>
    <col min="2" max="2" width="43.5" style="1" customWidth="1"/>
    <col min="3" max="3" width="9.75" style="1" customWidth="1"/>
    <col min="4" max="4" width="5.875" style="1" customWidth="1"/>
    <col min="5" max="6" width="12.375" style="1" customWidth="1"/>
    <col min="7" max="8" width="12.125" style="1" customWidth="1"/>
    <col min="9" max="9" width="14.875" style="1" customWidth="1"/>
    <col min="10" max="16384" width="9.125" style="1"/>
  </cols>
  <sheetData>
    <row r="1" spans="1:83" ht="18.75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</row>
    <row r="2" spans="1:83" ht="18.7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</row>
    <row r="3" spans="1:83" ht="18.75">
      <c r="A3" s="11" t="s">
        <v>53</v>
      </c>
      <c r="B3" s="11"/>
      <c r="C3" s="11"/>
      <c r="D3" s="11"/>
      <c r="E3" s="11"/>
      <c r="F3" s="11"/>
      <c r="G3" s="11"/>
      <c r="H3" s="11"/>
      <c r="I3" s="11"/>
      <c r="J3" s="1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</row>
    <row r="4" spans="1:83" ht="18.75">
      <c r="A4" s="12" t="s">
        <v>54</v>
      </c>
      <c r="B4" s="12"/>
      <c r="C4" s="12"/>
      <c r="D4" s="12"/>
      <c r="E4" s="13"/>
      <c r="F4" s="13"/>
      <c r="G4" s="13"/>
      <c r="H4" s="14"/>
      <c r="I4" s="11"/>
      <c r="J4" s="1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</row>
    <row r="5" spans="1:83" ht="18.75">
      <c r="A5" s="15" t="s">
        <v>2</v>
      </c>
      <c r="B5" s="12"/>
      <c r="C5" s="12"/>
      <c r="D5" s="12"/>
      <c r="E5" s="13"/>
      <c r="F5" s="13"/>
      <c r="G5" s="13"/>
      <c r="H5" s="16"/>
      <c r="I5" s="14"/>
      <c r="J5" s="1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ht="18.75">
      <c r="A6" s="12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</row>
    <row r="7" spans="1:83" ht="18.75">
      <c r="A7" s="11" t="s">
        <v>117</v>
      </c>
      <c r="B7" s="11"/>
      <c r="C7" s="11"/>
      <c r="D7" s="11"/>
      <c r="E7" s="11" t="s">
        <v>118</v>
      </c>
      <c r="F7" s="11"/>
      <c r="G7" s="17"/>
      <c r="H7" s="17"/>
      <c r="I7" s="17"/>
      <c r="J7" s="1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ht="18.75">
      <c r="A8" s="14"/>
      <c r="B8" s="14"/>
      <c r="C8" s="14"/>
      <c r="D8" s="14"/>
      <c r="E8" s="14"/>
      <c r="F8" s="14"/>
      <c r="G8" s="14"/>
      <c r="H8" s="14"/>
      <c r="I8" s="14"/>
      <c r="J8" s="14" t="s">
        <v>3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</row>
    <row r="9" spans="1:83" ht="18.75">
      <c r="A9" s="107" t="s">
        <v>4</v>
      </c>
      <c r="B9" s="107" t="s">
        <v>5</v>
      </c>
      <c r="C9" s="107" t="s">
        <v>6</v>
      </c>
      <c r="D9" s="107" t="s">
        <v>7</v>
      </c>
      <c r="E9" s="110" t="s">
        <v>8</v>
      </c>
      <c r="F9" s="111"/>
      <c r="G9" s="110" t="s">
        <v>9</v>
      </c>
      <c r="H9" s="111"/>
      <c r="I9" s="103" t="s">
        <v>10</v>
      </c>
      <c r="J9" s="107" t="s">
        <v>11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</row>
    <row r="10" spans="1:83" ht="18.75">
      <c r="A10" s="108"/>
      <c r="B10" s="108" t="s">
        <v>5</v>
      </c>
      <c r="C10" s="108" t="s">
        <v>6</v>
      </c>
      <c r="D10" s="108" t="s">
        <v>7</v>
      </c>
      <c r="E10" s="7" t="s">
        <v>12</v>
      </c>
      <c r="F10" s="7" t="s">
        <v>13</v>
      </c>
      <c r="G10" s="18" t="s">
        <v>12</v>
      </c>
      <c r="H10" s="7" t="s">
        <v>13</v>
      </c>
      <c r="I10" s="104" t="s">
        <v>14</v>
      </c>
      <c r="J10" s="108" t="s">
        <v>11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</row>
    <row r="11" spans="1:83" ht="21">
      <c r="A11" s="19">
        <v>1</v>
      </c>
      <c r="B11" s="20" t="s">
        <v>32</v>
      </c>
      <c r="C11" s="5"/>
      <c r="D11" s="6"/>
      <c r="E11" s="21"/>
      <c r="F11" s="21"/>
      <c r="G11" s="21"/>
      <c r="H11" s="21"/>
      <c r="I11" s="21"/>
      <c r="J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ht="21">
      <c r="A12" s="4">
        <v>1.1000000000000001</v>
      </c>
      <c r="B12" s="20" t="s">
        <v>30</v>
      </c>
      <c r="C12" s="5"/>
      <c r="D12" s="6"/>
      <c r="E12" s="21"/>
      <c r="F12" s="21"/>
      <c r="G12" s="21"/>
      <c r="H12" s="21"/>
      <c r="I12" s="21"/>
      <c r="J12" s="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ht="21">
      <c r="A13" s="4"/>
      <c r="B13" s="22" t="str">
        <f>[1]ฐานราก!B27</f>
        <v>เสาเข็ม คอร. รูปสี่เหลี่ยมตัน ขนาด 0.22x0.22x8 ม.</v>
      </c>
      <c r="C13" s="5">
        <v>12</v>
      </c>
      <c r="D13" s="6" t="str">
        <f>[1]ฐานราก!F27</f>
        <v>ต้น</v>
      </c>
      <c r="E13" s="133"/>
      <c r="F13" s="133"/>
      <c r="G13" s="133"/>
      <c r="H13" s="133"/>
      <c r="I13" s="133"/>
      <c r="J13" s="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ht="21">
      <c r="A14" s="4"/>
      <c r="B14" s="22" t="s">
        <v>51</v>
      </c>
      <c r="C14" s="5">
        <f>C13</f>
        <v>12</v>
      </c>
      <c r="D14" s="6" t="str">
        <f>D13</f>
        <v>ต้น</v>
      </c>
      <c r="E14" s="133"/>
      <c r="F14" s="133"/>
      <c r="G14" s="133"/>
      <c r="H14" s="133"/>
      <c r="I14" s="133"/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ht="21">
      <c r="A15" s="4">
        <v>1.2</v>
      </c>
      <c r="B15" s="20" t="s">
        <v>16</v>
      </c>
      <c r="C15" s="5"/>
      <c r="D15" s="6"/>
      <c r="E15" s="133"/>
      <c r="F15" s="133"/>
      <c r="G15" s="133"/>
      <c r="H15" s="133"/>
      <c r="I15" s="133"/>
      <c r="J15" s="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ht="21">
      <c r="A16" s="4"/>
      <c r="B16" s="22" t="str">
        <f>[1]ฐานราก!B28</f>
        <v>งานดินขุด</v>
      </c>
      <c r="C16" s="5">
        <v>4.95</v>
      </c>
      <c r="D16" s="6" t="str">
        <f>[1]ฐานราก!F28</f>
        <v>ลบ.ม.</v>
      </c>
      <c r="E16" s="133"/>
      <c r="F16" s="133"/>
      <c r="G16" s="133"/>
      <c r="H16" s="133"/>
      <c r="I16" s="133"/>
      <c r="J16" s="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ht="21">
      <c r="A17" s="4">
        <v>1.3</v>
      </c>
      <c r="B17" s="20" t="s">
        <v>17</v>
      </c>
      <c r="C17" s="5"/>
      <c r="D17" s="6"/>
      <c r="E17" s="133"/>
      <c r="F17" s="133"/>
      <c r="G17" s="133"/>
      <c r="H17" s="133"/>
      <c r="I17" s="133"/>
      <c r="J17" s="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ht="21">
      <c r="A18" s="4"/>
      <c r="B18" s="22" t="str">
        <f>[1]ฐานราก!B29</f>
        <v>ทรายหยาบ</v>
      </c>
      <c r="C18" s="6">
        <v>0.24</v>
      </c>
      <c r="D18" s="6" t="str">
        <f>[1]ฐานราก!F29</f>
        <v>ลบ.ม.</v>
      </c>
      <c r="E18" s="133"/>
      <c r="F18" s="133"/>
      <c r="G18" s="133"/>
      <c r="H18" s="133"/>
      <c r="I18" s="133"/>
      <c r="J18" s="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ht="21">
      <c r="A19" s="4">
        <v>1.4</v>
      </c>
      <c r="B19" s="20" t="s">
        <v>21</v>
      </c>
      <c r="C19" s="6"/>
      <c r="D19" s="6"/>
      <c r="E19" s="133"/>
      <c r="F19" s="133"/>
      <c r="G19" s="133"/>
      <c r="H19" s="133"/>
      <c r="I19" s="133"/>
      <c r="J19" s="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21">
      <c r="A20" s="4"/>
      <c r="B20" s="22" t="s">
        <v>77</v>
      </c>
      <c r="C20" s="24">
        <v>0.13200000000000001</v>
      </c>
      <c r="D20" s="6" t="str">
        <f>[1]ฐานราก!F30</f>
        <v>ลบ.ม.</v>
      </c>
      <c r="E20" s="133"/>
      <c r="F20" s="133"/>
      <c r="G20" s="133"/>
      <c r="H20" s="133"/>
      <c r="I20" s="133"/>
      <c r="J20" s="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ht="21">
      <c r="A21" s="4"/>
      <c r="B21" s="22" t="s">
        <v>108</v>
      </c>
      <c r="C21" s="24">
        <v>13.686400000000001</v>
      </c>
      <c r="D21" s="6" t="str">
        <f>[1]คานพื้น!F65</f>
        <v>ลบ.ม.</v>
      </c>
      <c r="E21" s="133"/>
      <c r="F21" s="133"/>
      <c r="G21" s="133"/>
      <c r="H21" s="133"/>
      <c r="I21" s="133"/>
      <c r="J21" s="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ht="21">
      <c r="A22" s="4">
        <v>1.5</v>
      </c>
      <c r="B22" s="20" t="s">
        <v>22</v>
      </c>
      <c r="C22" s="24"/>
      <c r="D22" s="6"/>
      <c r="E22" s="133"/>
      <c r="F22" s="133"/>
      <c r="G22" s="133"/>
      <c r="H22" s="133"/>
      <c r="I22" s="133"/>
      <c r="J22" s="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ht="21">
      <c r="A23" s="4"/>
      <c r="B23" s="22" t="str">
        <f>[1]ฐานราก!B32</f>
        <v>เหล็ก SR 24 Ø   6 mm.</v>
      </c>
      <c r="C23" s="80">
        <v>0.16</v>
      </c>
      <c r="D23" s="6" t="str">
        <f>[1]ฐานราก!G26</f>
        <v>ตัน</v>
      </c>
      <c r="E23" s="133"/>
      <c r="F23" s="133"/>
      <c r="G23" s="133"/>
      <c r="H23" s="133"/>
      <c r="I23" s="133"/>
      <c r="J23" s="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ht="21">
      <c r="A24" s="4"/>
      <c r="B24" s="22" t="str">
        <f>'[1]พื้น,ฝ้า'!B84:D84</f>
        <v>เหล็ก SR 24 Ø   9 mm.</v>
      </c>
      <c r="C24" s="80">
        <v>0.372</v>
      </c>
      <c r="D24" s="6" t="str">
        <f>D23</f>
        <v>ตัน</v>
      </c>
      <c r="E24" s="133"/>
      <c r="F24" s="133"/>
      <c r="G24" s="133"/>
      <c r="H24" s="133"/>
      <c r="I24" s="133"/>
      <c r="J24" s="9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ht="21">
      <c r="A25" s="4"/>
      <c r="B25" s="22" t="str">
        <f>[1]ฐานราก!B33</f>
        <v>เหล็ก SD 40 Ø   12 mm.</v>
      </c>
      <c r="C25" s="80">
        <v>0.59799999999999998</v>
      </c>
      <c r="D25" s="6" t="str">
        <f>D23</f>
        <v>ตัน</v>
      </c>
      <c r="E25" s="133"/>
      <c r="F25" s="133"/>
      <c r="G25" s="133"/>
      <c r="H25" s="133"/>
      <c r="I25" s="133"/>
      <c r="J25" s="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ht="21">
      <c r="A26" s="4"/>
      <c r="B26" s="22" t="str">
        <f>[1]คานพื้น!B69</f>
        <v>เหล็ก SD 40 Ø   16 mm.</v>
      </c>
      <c r="C26" s="80">
        <v>0.40799999999999997</v>
      </c>
      <c r="D26" s="6" t="str">
        <f>D23</f>
        <v>ตัน</v>
      </c>
      <c r="E26" s="133"/>
      <c r="F26" s="133"/>
      <c r="G26" s="133"/>
      <c r="H26" s="133"/>
      <c r="I26" s="133"/>
      <c r="J26" s="9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21">
      <c r="A27" s="4"/>
      <c r="B27" s="22" t="s">
        <v>23</v>
      </c>
      <c r="C27" s="6">
        <f>ROUND((C23+C24+C25+C26)*30,2)</f>
        <v>46.14</v>
      </c>
      <c r="D27" s="6" t="str">
        <f>[1]ฐานราก!H26</f>
        <v>กก.</v>
      </c>
      <c r="E27" s="133"/>
      <c r="F27" s="133"/>
      <c r="G27" s="133"/>
      <c r="H27" s="133"/>
      <c r="I27" s="133"/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ht="21">
      <c r="A28" s="4">
        <v>1.6</v>
      </c>
      <c r="B28" s="20" t="s">
        <v>31</v>
      </c>
      <c r="C28" s="6"/>
      <c r="D28" s="6"/>
      <c r="E28" s="133"/>
      <c r="F28" s="133"/>
      <c r="G28" s="133"/>
      <c r="H28" s="133"/>
      <c r="I28" s="133"/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ht="21">
      <c r="A29" s="4"/>
      <c r="B29" s="22" t="s">
        <v>113</v>
      </c>
      <c r="C29" s="6">
        <f xml:space="preserve"> ROUND(C30*(50/100),2)</f>
        <v>48.8</v>
      </c>
      <c r="D29" s="6" t="str">
        <f>D30</f>
        <v>ตร.ม.</v>
      </c>
      <c r="E29" s="134"/>
      <c r="F29" s="133"/>
      <c r="G29" s="133"/>
      <c r="H29" s="133"/>
      <c r="I29" s="133"/>
      <c r="J29" s="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ht="21">
      <c r="A30" s="4"/>
      <c r="B30" s="22" t="s">
        <v>24</v>
      </c>
      <c r="C30" s="6">
        <v>97.6</v>
      </c>
      <c r="D30" s="6" t="str">
        <f>[1]คานพื้น!F70</f>
        <v>ตร.ม.</v>
      </c>
      <c r="E30" s="134"/>
      <c r="F30" s="133"/>
      <c r="G30" s="134"/>
      <c r="H30" s="133"/>
      <c r="I30" s="133"/>
      <c r="J30" s="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ht="21">
      <c r="A31" s="4">
        <v>1.7</v>
      </c>
      <c r="B31" s="20" t="s">
        <v>25</v>
      </c>
      <c r="C31" s="6"/>
      <c r="D31" s="6"/>
      <c r="E31" s="134"/>
      <c r="F31" s="133"/>
      <c r="G31" s="134"/>
      <c r="H31" s="133"/>
      <c r="I31" s="133"/>
      <c r="J31" s="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ht="21">
      <c r="A32" s="19"/>
      <c r="B32" s="25" t="s">
        <v>100</v>
      </c>
      <c r="C32" s="6">
        <v>124.33</v>
      </c>
      <c r="D32" s="6" t="str">
        <f>[1]โครงหลังคา!H35</f>
        <v>กก.</v>
      </c>
      <c r="E32" s="135"/>
      <c r="F32" s="133"/>
      <c r="G32" s="134"/>
      <c r="H32" s="133"/>
      <c r="I32" s="133"/>
      <c r="J32" s="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ht="21">
      <c r="A33" s="19"/>
      <c r="B33" s="25" t="s">
        <v>57</v>
      </c>
      <c r="C33" s="6">
        <v>1126.01</v>
      </c>
      <c r="D33" s="6" t="str">
        <f>D32</f>
        <v>กก.</v>
      </c>
      <c r="E33" s="135"/>
      <c r="F33" s="133"/>
      <c r="G33" s="134"/>
      <c r="H33" s="133"/>
      <c r="I33" s="133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ht="21">
      <c r="A34" s="19"/>
      <c r="B34" s="25" t="s">
        <v>58</v>
      </c>
      <c r="C34" s="6">
        <v>26.25</v>
      </c>
      <c r="D34" s="6" t="str">
        <f>D32</f>
        <v>กก.</v>
      </c>
      <c r="E34" s="135"/>
      <c r="F34" s="133"/>
      <c r="G34" s="134"/>
      <c r="H34" s="133"/>
      <c r="I34" s="133"/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ht="21">
      <c r="A35" s="19"/>
      <c r="B35" s="25" t="s">
        <v>59</v>
      </c>
      <c r="C35" s="6">
        <v>24</v>
      </c>
      <c r="D35" s="6" t="s">
        <v>29</v>
      </c>
      <c r="E35" s="135"/>
      <c r="F35" s="133"/>
      <c r="G35" s="134"/>
      <c r="H35" s="133"/>
      <c r="I35" s="133"/>
      <c r="J35" s="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ht="21">
      <c r="A36" s="19"/>
      <c r="B36" s="25" t="s">
        <v>60</v>
      </c>
      <c r="C36" s="6">
        <v>187.38</v>
      </c>
      <c r="D36" s="6" t="s">
        <v>20</v>
      </c>
      <c r="E36" s="135"/>
      <c r="F36" s="133"/>
      <c r="G36" s="134"/>
      <c r="H36" s="133"/>
      <c r="I36" s="133"/>
      <c r="J36" s="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ht="21">
      <c r="A37" s="19"/>
      <c r="B37" s="25" t="s">
        <v>61</v>
      </c>
      <c r="C37" s="6">
        <v>187.38</v>
      </c>
      <c r="D37" s="6" t="s">
        <v>20</v>
      </c>
      <c r="E37" s="135"/>
      <c r="F37" s="133"/>
      <c r="G37" s="134"/>
      <c r="H37" s="133"/>
      <c r="I37" s="133"/>
      <c r="J37" s="9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ht="21">
      <c r="A38" s="71"/>
      <c r="B38" s="72"/>
      <c r="C38" s="73"/>
      <c r="D38" s="73"/>
      <c r="E38" s="136"/>
      <c r="F38" s="137"/>
      <c r="G38" s="138"/>
      <c r="H38" s="137"/>
      <c r="I38" s="137"/>
      <c r="J38" s="7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ht="21">
      <c r="A39" s="71"/>
      <c r="B39" s="72"/>
      <c r="C39" s="73"/>
      <c r="D39" s="73"/>
      <c r="E39" s="136"/>
      <c r="F39" s="137"/>
      <c r="G39" s="138"/>
      <c r="H39" s="137"/>
      <c r="I39" s="137"/>
      <c r="J39" s="7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ht="21.75" thickBot="1">
      <c r="A40" s="71"/>
      <c r="B40" s="72"/>
      <c r="C40" s="73"/>
      <c r="D40" s="73"/>
      <c r="E40" s="136"/>
      <c r="F40" s="137"/>
      <c r="G40" s="138"/>
      <c r="H40" s="137"/>
      <c r="I40" s="137"/>
      <c r="J40" s="7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s="76" customFormat="1" ht="24" thickBot="1">
      <c r="A41" s="90"/>
      <c r="B41" s="92" t="s">
        <v>104</v>
      </c>
      <c r="C41" s="91"/>
      <c r="D41" s="91"/>
      <c r="E41" s="139"/>
      <c r="F41" s="140"/>
      <c r="G41" s="141"/>
      <c r="H41" s="142"/>
      <c r="I41" s="143"/>
      <c r="J41" s="75"/>
    </row>
    <row r="42" spans="1:83" ht="21">
      <c r="A42" s="67">
        <v>2</v>
      </c>
      <c r="B42" s="20" t="s">
        <v>26</v>
      </c>
      <c r="C42" s="10"/>
      <c r="D42" s="10"/>
      <c r="E42" s="144"/>
      <c r="F42" s="145"/>
      <c r="G42" s="144"/>
      <c r="H42" s="145"/>
      <c r="I42" s="145"/>
      <c r="J42" s="6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ht="21">
      <c r="A43" s="69">
        <v>2.1</v>
      </c>
      <c r="B43" s="20" t="s">
        <v>27</v>
      </c>
      <c r="C43" s="10"/>
      <c r="D43" s="10"/>
      <c r="E43" s="144"/>
      <c r="F43" s="145"/>
      <c r="G43" s="144"/>
      <c r="H43" s="145"/>
      <c r="I43" s="145"/>
      <c r="J43" s="6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ht="21">
      <c r="A44" s="69"/>
      <c r="B44" s="66" t="str">
        <f>[1]โครงหลังคา!B42</f>
        <v>กระเบื้องลอนเล็ก สีน้ำตาล</v>
      </c>
      <c r="C44" s="10">
        <v>119</v>
      </c>
      <c r="D44" s="10" t="str">
        <f>[1]โครงหลังคา!F42</f>
        <v>ตร.ม</v>
      </c>
      <c r="E44" s="144"/>
      <c r="F44" s="145"/>
      <c r="G44" s="144"/>
      <c r="H44" s="145"/>
      <c r="I44" s="145"/>
      <c r="J44" s="6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ht="21">
      <c r="A45" s="69"/>
      <c r="B45" s="66" t="s">
        <v>101</v>
      </c>
      <c r="C45" s="10">
        <v>10.5</v>
      </c>
      <c r="D45" s="10" t="s">
        <v>18</v>
      </c>
      <c r="E45" s="144"/>
      <c r="F45" s="145"/>
      <c r="G45" s="144"/>
      <c r="H45" s="145"/>
      <c r="I45" s="145"/>
      <c r="J45" s="6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</row>
    <row r="46" spans="1:83" ht="21">
      <c r="A46" s="69"/>
      <c r="B46" s="66" t="s">
        <v>102</v>
      </c>
      <c r="C46" s="10">
        <v>22.675000000000001</v>
      </c>
      <c r="D46" s="10" t="s">
        <v>18</v>
      </c>
      <c r="E46" s="144"/>
      <c r="F46" s="145"/>
      <c r="G46" s="144"/>
      <c r="H46" s="145"/>
      <c r="I46" s="145"/>
      <c r="J46" s="6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</row>
    <row r="47" spans="1:83" s="3" customFormat="1" ht="21">
      <c r="A47" s="69">
        <v>2.2000000000000002</v>
      </c>
      <c r="B47" s="20" t="s">
        <v>34</v>
      </c>
      <c r="C47" s="10">
        <v>0</v>
      </c>
      <c r="D47" s="10"/>
      <c r="E47" s="144"/>
      <c r="F47" s="145"/>
      <c r="G47" s="144"/>
      <c r="H47" s="145"/>
      <c r="I47" s="145"/>
      <c r="J47" s="68"/>
      <c r="K47" s="70"/>
      <c r="L47" s="2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</row>
    <row r="48" spans="1:83" s="3" customFormat="1" ht="21">
      <c r="A48" s="69"/>
      <c r="B48" s="22" t="s">
        <v>74</v>
      </c>
      <c r="C48" s="10">
        <v>73.087000000000003</v>
      </c>
      <c r="D48" s="10" t="str">
        <f>[1]ผนังชั้น1!F30</f>
        <v>ตร.ม.</v>
      </c>
      <c r="E48" s="144"/>
      <c r="F48" s="145"/>
      <c r="G48" s="144"/>
      <c r="H48" s="145"/>
      <c r="I48" s="145"/>
      <c r="J48" s="68"/>
      <c r="K48" s="70"/>
      <c r="L48" s="2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</row>
    <row r="49" spans="1:83" s="3" customFormat="1" ht="21">
      <c r="A49" s="69"/>
      <c r="B49" s="22" t="s">
        <v>110</v>
      </c>
      <c r="C49" s="10">
        <v>31</v>
      </c>
      <c r="D49" s="10" t="str">
        <f>[1]ผนังชั้น1!F34</f>
        <v>เมตร</v>
      </c>
      <c r="E49" s="144"/>
      <c r="F49" s="145"/>
      <c r="G49" s="144"/>
      <c r="H49" s="145"/>
      <c r="I49" s="145"/>
      <c r="J49" s="68"/>
      <c r="K49" s="70"/>
      <c r="L49" s="2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</row>
    <row r="50" spans="1:83" s="3" customFormat="1" ht="21">
      <c r="A50" s="69">
        <v>2.2999999999999998</v>
      </c>
      <c r="B50" s="20" t="s">
        <v>56</v>
      </c>
      <c r="C50" s="10"/>
      <c r="D50" s="10"/>
      <c r="E50" s="144"/>
      <c r="F50" s="145"/>
      <c r="G50" s="144"/>
      <c r="H50" s="145"/>
      <c r="I50" s="145"/>
      <c r="J50" s="68"/>
      <c r="K50" s="70"/>
      <c r="L50" s="2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</row>
    <row r="51" spans="1:83" ht="21">
      <c r="A51" s="69"/>
      <c r="B51" s="22" t="s">
        <v>73</v>
      </c>
      <c r="C51" s="10">
        <v>66</v>
      </c>
      <c r="D51" s="10" t="s">
        <v>18</v>
      </c>
      <c r="E51" s="146"/>
      <c r="F51" s="145"/>
      <c r="G51" s="144"/>
      <c r="H51" s="145"/>
      <c r="I51" s="145"/>
      <c r="J51" s="68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</row>
    <row r="52" spans="1:83" ht="21">
      <c r="A52" s="69"/>
      <c r="B52" s="22" t="s">
        <v>63</v>
      </c>
      <c r="C52" s="10">
        <v>28.08</v>
      </c>
      <c r="D52" s="10" t="s">
        <v>19</v>
      </c>
      <c r="E52" s="146"/>
      <c r="F52" s="145"/>
      <c r="G52" s="144"/>
      <c r="H52" s="145"/>
      <c r="I52" s="145"/>
      <c r="J52" s="6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</row>
    <row r="53" spans="1:83" ht="21">
      <c r="A53" s="69"/>
      <c r="B53" s="25" t="s">
        <v>60</v>
      </c>
      <c r="C53" s="6">
        <v>3.42</v>
      </c>
      <c r="D53" s="6" t="s">
        <v>20</v>
      </c>
      <c r="E53" s="135"/>
      <c r="F53" s="145"/>
      <c r="G53" s="134"/>
      <c r="H53" s="145"/>
      <c r="I53" s="133"/>
      <c r="J53" s="6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</row>
    <row r="54" spans="1:83" ht="21">
      <c r="A54" s="69"/>
      <c r="B54" s="25" t="s">
        <v>61</v>
      </c>
      <c r="C54" s="6">
        <f>C53</f>
        <v>3.42</v>
      </c>
      <c r="D54" s="6" t="s">
        <v>20</v>
      </c>
      <c r="E54" s="135"/>
      <c r="F54" s="145"/>
      <c r="G54" s="134"/>
      <c r="H54" s="145"/>
      <c r="I54" s="133"/>
      <c r="J54" s="6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</row>
    <row r="55" spans="1:83" ht="21">
      <c r="A55" s="69">
        <v>2.4</v>
      </c>
      <c r="B55" s="20" t="s">
        <v>35</v>
      </c>
      <c r="C55" s="10"/>
      <c r="D55" s="10"/>
      <c r="E55" s="144"/>
      <c r="F55" s="145"/>
      <c r="G55" s="144"/>
      <c r="H55" s="145"/>
      <c r="I55" s="145"/>
      <c r="J55" s="6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</row>
    <row r="56" spans="1:83" ht="21">
      <c r="A56" s="69"/>
      <c r="B56" s="22" t="s">
        <v>64</v>
      </c>
      <c r="C56" s="10">
        <v>146.18</v>
      </c>
      <c r="D56" s="10" t="str">
        <f>[1]ผนังชั้น1!F35</f>
        <v>ตร.ม.</v>
      </c>
      <c r="E56" s="144"/>
      <c r="F56" s="145"/>
      <c r="G56" s="144"/>
      <c r="H56" s="145"/>
      <c r="I56" s="145"/>
      <c r="J56" s="6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</row>
    <row r="57" spans="1:83" ht="21">
      <c r="A57" s="69"/>
      <c r="B57" s="22"/>
      <c r="C57" s="10"/>
      <c r="D57" s="10"/>
      <c r="E57" s="144"/>
      <c r="F57" s="145"/>
      <c r="G57" s="144"/>
      <c r="H57" s="145"/>
      <c r="I57" s="145"/>
      <c r="J57" s="6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</row>
    <row r="58" spans="1:83" ht="21">
      <c r="A58" s="69"/>
      <c r="B58" s="22" t="s">
        <v>69</v>
      </c>
      <c r="C58" s="10">
        <v>146.18</v>
      </c>
      <c r="D58" s="10" t="str">
        <f>[1]ผนังชั้น1!F36</f>
        <v>ตร.ม.</v>
      </c>
      <c r="E58" s="144"/>
      <c r="F58" s="145"/>
      <c r="G58" s="144"/>
      <c r="H58" s="145"/>
      <c r="I58" s="145"/>
      <c r="J58" s="68"/>
      <c r="K58" s="2"/>
      <c r="L58" s="2">
        <f>15/3.75</f>
        <v>4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</row>
    <row r="59" spans="1:83" ht="21">
      <c r="A59" s="69"/>
      <c r="B59" s="22" t="s">
        <v>111</v>
      </c>
      <c r="C59" s="10"/>
      <c r="D59" s="10"/>
      <c r="E59" s="144"/>
      <c r="F59" s="145"/>
      <c r="G59" s="144"/>
      <c r="H59" s="145"/>
      <c r="I59" s="145"/>
      <c r="J59" s="6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</row>
    <row r="60" spans="1:83" ht="21">
      <c r="A60" s="69">
        <v>2.5</v>
      </c>
      <c r="B60" s="20" t="s">
        <v>28</v>
      </c>
      <c r="C60" s="10"/>
      <c r="D60" s="10"/>
      <c r="E60" s="144"/>
      <c r="F60" s="145"/>
      <c r="G60" s="144"/>
      <c r="H60" s="145"/>
      <c r="I60" s="145"/>
      <c r="J60" s="68"/>
      <c r="K60" s="2"/>
      <c r="L60" s="2">
        <f>270/4</f>
        <v>67.5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</row>
    <row r="61" spans="1:83" ht="21">
      <c r="A61" s="69"/>
      <c r="B61" s="22" t="str">
        <f>'[1]พื้น,ฝ้า'!B87:D87</f>
        <v>พื้นปูกระเบื้อง 0.30x0.30 ม. ผิวเรียบกึ่งหยาบ</v>
      </c>
      <c r="C61" s="10">
        <v>47.63</v>
      </c>
      <c r="D61" s="10" t="str">
        <f>'[1]พื้น,ฝ้า'!F87</f>
        <v>ตร.ม.</v>
      </c>
      <c r="E61" s="144"/>
      <c r="F61" s="145"/>
      <c r="G61" s="144"/>
      <c r="H61" s="145"/>
      <c r="I61" s="145"/>
      <c r="J61" s="6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</row>
    <row r="62" spans="1:83" ht="21">
      <c r="A62" s="69">
        <v>2.6</v>
      </c>
      <c r="B62" s="20" t="s">
        <v>36</v>
      </c>
      <c r="C62" s="10"/>
      <c r="D62" s="10"/>
      <c r="E62" s="144"/>
      <c r="F62" s="145"/>
      <c r="G62" s="144"/>
      <c r="H62" s="145"/>
      <c r="I62" s="145"/>
      <c r="J62" s="6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</row>
    <row r="63" spans="1:83" ht="21">
      <c r="A63" s="69"/>
      <c r="B63" s="22" t="str">
        <f>[1]ผนังชั้น1!B38</f>
        <v>ป1</v>
      </c>
      <c r="C63" s="10">
        <f>ROUND([1]ผนังชั้น1!E38,2)</f>
        <v>1</v>
      </c>
      <c r="D63" s="10" t="str">
        <f>[1]ผนังชั้น1!F38</f>
        <v>ชุด</v>
      </c>
      <c r="E63" s="144"/>
      <c r="F63" s="145"/>
      <c r="G63" s="144"/>
      <c r="H63" s="145"/>
      <c r="I63" s="145"/>
      <c r="J63" s="6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</row>
    <row r="64" spans="1:83" ht="21">
      <c r="A64" s="69"/>
      <c r="B64" s="22" t="str">
        <f>[1]ผนังชั้น1!B39</f>
        <v>ป2</v>
      </c>
      <c r="C64" s="10">
        <f>ROUND([1]ผนังชั้น1!E39,2)</f>
        <v>2</v>
      </c>
      <c r="D64" s="10" t="str">
        <f>[1]ผนังชั้น1!F39</f>
        <v>ชุด</v>
      </c>
      <c r="E64" s="144"/>
      <c r="F64" s="145"/>
      <c r="G64" s="144"/>
      <c r="H64" s="145"/>
      <c r="I64" s="145"/>
      <c r="J64" s="6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</row>
    <row r="65" spans="1:83" ht="21">
      <c r="A65" s="69"/>
      <c r="B65" s="22" t="s">
        <v>62</v>
      </c>
      <c r="C65" s="10">
        <v>6</v>
      </c>
      <c r="D65" s="10" t="str">
        <f>[1]ผนังชั้น1!F40</f>
        <v>ชุด</v>
      </c>
      <c r="E65" s="144"/>
      <c r="F65" s="145"/>
      <c r="G65" s="144"/>
      <c r="H65" s="145"/>
      <c r="I65" s="145"/>
      <c r="J65" s="6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</row>
    <row r="66" spans="1:83" ht="21">
      <c r="A66" s="69">
        <v>2.7</v>
      </c>
      <c r="B66" s="20" t="s">
        <v>65</v>
      </c>
      <c r="C66" s="10"/>
      <c r="D66" s="10"/>
      <c r="E66" s="144"/>
      <c r="F66" s="145"/>
      <c r="G66" s="144"/>
      <c r="H66" s="145"/>
      <c r="I66" s="145"/>
      <c r="J66" s="6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</row>
    <row r="67" spans="1:83" ht="21">
      <c r="A67" s="69"/>
      <c r="B67" s="22" t="s">
        <v>66</v>
      </c>
      <c r="C67" s="10">
        <v>259.37</v>
      </c>
      <c r="D67" s="10" t="s">
        <v>19</v>
      </c>
      <c r="E67" s="146"/>
      <c r="F67" s="145"/>
      <c r="G67" s="144"/>
      <c r="H67" s="145"/>
      <c r="I67" s="145"/>
      <c r="J67" s="68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</row>
    <row r="68" spans="1:83" ht="21">
      <c r="A68" s="69"/>
      <c r="B68" s="22" t="s">
        <v>67</v>
      </c>
      <c r="C68" s="10">
        <v>11.67</v>
      </c>
      <c r="D68" s="10" t="s">
        <v>19</v>
      </c>
      <c r="E68" s="146"/>
      <c r="F68" s="145"/>
      <c r="G68" s="144"/>
      <c r="H68" s="145"/>
      <c r="I68" s="145"/>
      <c r="J68" s="6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</row>
    <row r="69" spans="1:83" ht="21">
      <c r="A69" s="69"/>
      <c r="B69" s="22" t="s">
        <v>68</v>
      </c>
      <c r="C69" s="10">
        <v>24</v>
      </c>
      <c r="D69" s="10" t="s">
        <v>20</v>
      </c>
      <c r="E69" s="146"/>
      <c r="F69" s="145"/>
      <c r="G69" s="144"/>
      <c r="H69" s="145"/>
      <c r="I69" s="145"/>
      <c r="J69" s="6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</row>
    <row r="70" spans="1:83" ht="21">
      <c r="A70" s="69"/>
      <c r="B70" s="25" t="s">
        <v>60</v>
      </c>
      <c r="C70" s="6">
        <v>3.1240000000000001</v>
      </c>
      <c r="D70" s="6" t="s">
        <v>20</v>
      </c>
      <c r="E70" s="135"/>
      <c r="F70" s="145"/>
      <c r="G70" s="134"/>
      <c r="H70" s="145"/>
      <c r="I70" s="145"/>
      <c r="J70" s="6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</row>
    <row r="71" spans="1:83" ht="21">
      <c r="A71" s="69"/>
      <c r="B71" s="25" t="s">
        <v>61</v>
      </c>
      <c r="C71" s="6">
        <v>3.1240000000000001</v>
      </c>
      <c r="D71" s="6" t="s">
        <v>20</v>
      </c>
      <c r="E71" s="135"/>
      <c r="F71" s="145"/>
      <c r="G71" s="134"/>
      <c r="H71" s="145"/>
      <c r="I71" s="145"/>
      <c r="J71" s="6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</row>
    <row r="72" spans="1:83" ht="21">
      <c r="A72" s="69"/>
      <c r="B72" s="25"/>
      <c r="C72" s="6"/>
      <c r="D72" s="6"/>
      <c r="E72" s="135"/>
      <c r="F72" s="145"/>
      <c r="G72" s="134"/>
      <c r="H72" s="145"/>
      <c r="I72" s="145"/>
      <c r="J72" s="6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</row>
    <row r="73" spans="1:83" ht="21">
      <c r="A73" s="69"/>
      <c r="B73" s="25"/>
      <c r="C73" s="6"/>
      <c r="D73" s="6"/>
      <c r="E73" s="135"/>
      <c r="F73" s="145"/>
      <c r="G73" s="134"/>
      <c r="H73" s="145"/>
      <c r="I73" s="145"/>
      <c r="J73" s="68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</row>
    <row r="74" spans="1:83" s="3" customFormat="1" ht="21">
      <c r="A74" s="69">
        <v>2.8</v>
      </c>
      <c r="B74" s="20" t="s">
        <v>93</v>
      </c>
      <c r="C74" s="10"/>
      <c r="D74" s="10"/>
      <c r="E74" s="144"/>
      <c r="F74" s="145"/>
      <c r="G74" s="144"/>
      <c r="H74" s="145"/>
      <c r="I74" s="145"/>
      <c r="J74" s="68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</row>
    <row r="75" spans="1:83" s="3" customFormat="1" ht="21">
      <c r="A75" s="67"/>
      <c r="B75" s="25" t="s">
        <v>82</v>
      </c>
      <c r="C75" s="10">
        <v>7</v>
      </c>
      <c r="D75" s="10" t="str">
        <f>[1]ห้องน้ำ!I3</f>
        <v>ชุด</v>
      </c>
      <c r="E75" s="144"/>
      <c r="F75" s="145"/>
      <c r="G75" s="144"/>
      <c r="H75" s="145"/>
      <c r="I75" s="145"/>
      <c r="J75" s="68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</row>
    <row r="76" spans="1:83" s="3" customFormat="1" ht="21">
      <c r="A76" s="67"/>
      <c r="B76" s="25" t="s">
        <v>80</v>
      </c>
      <c r="C76" s="10"/>
      <c r="D76" s="10"/>
      <c r="E76" s="144"/>
      <c r="F76" s="145"/>
      <c r="G76" s="144"/>
      <c r="H76" s="145"/>
      <c r="I76" s="145"/>
      <c r="J76" s="68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</row>
    <row r="77" spans="1:83" s="3" customFormat="1" ht="21">
      <c r="A77" s="67"/>
      <c r="B77" s="25" t="s">
        <v>83</v>
      </c>
      <c r="C77" s="10">
        <v>7</v>
      </c>
      <c r="D77" s="10" t="s">
        <v>98</v>
      </c>
      <c r="E77" s="144"/>
      <c r="F77" s="145"/>
      <c r="G77" s="144"/>
      <c r="H77" s="145"/>
      <c r="I77" s="145"/>
      <c r="J77" s="68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</row>
    <row r="78" spans="1:83" s="3" customFormat="1" ht="21">
      <c r="A78" s="67"/>
      <c r="B78" s="25" t="s">
        <v>80</v>
      </c>
      <c r="C78" s="10"/>
      <c r="D78" s="10"/>
      <c r="E78" s="144"/>
      <c r="F78" s="145"/>
      <c r="G78" s="144"/>
      <c r="H78" s="145"/>
      <c r="I78" s="145"/>
      <c r="J78" s="68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</row>
    <row r="79" spans="1:83" s="3" customFormat="1" ht="21">
      <c r="A79" s="67"/>
      <c r="B79" s="25" t="s">
        <v>78</v>
      </c>
      <c r="C79" s="10">
        <v>7</v>
      </c>
      <c r="D79" s="10" t="s">
        <v>98</v>
      </c>
      <c r="E79" s="144"/>
      <c r="F79" s="145"/>
      <c r="G79" s="144"/>
      <c r="H79" s="145"/>
      <c r="I79" s="145"/>
      <c r="J79" s="68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</row>
    <row r="80" spans="1:83" s="3" customFormat="1" ht="21">
      <c r="A80" s="67"/>
      <c r="B80" s="25" t="s">
        <v>80</v>
      </c>
      <c r="C80" s="10"/>
      <c r="D80" s="10"/>
      <c r="E80" s="144"/>
      <c r="F80" s="145"/>
      <c r="G80" s="144"/>
      <c r="H80" s="145"/>
      <c r="I80" s="145"/>
      <c r="J80" s="68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</row>
    <row r="81" spans="1:83" s="3" customFormat="1" ht="21">
      <c r="A81" s="67"/>
      <c r="B81" s="25" t="s">
        <v>112</v>
      </c>
      <c r="C81" s="10">
        <v>7</v>
      </c>
      <c r="D81" s="10" t="str">
        <f>[1]ห้องน้ำ!I4</f>
        <v>ชุด</v>
      </c>
      <c r="E81" s="144"/>
      <c r="F81" s="145"/>
      <c r="G81" s="144"/>
      <c r="H81" s="145"/>
      <c r="I81" s="145"/>
      <c r="J81" s="68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</row>
    <row r="82" spans="1:83" s="3" customFormat="1" ht="21">
      <c r="A82" s="67"/>
      <c r="B82" s="25" t="s">
        <v>80</v>
      </c>
      <c r="C82" s="10"/>
      <c r="D82" s="10"/>
      <c r="E82" s="144"/>
      <c r="F82" s="145"/>
      <c r="G82" s="144"/>
      <c r="H82" s="145"/>
      <c r="I82" s="145"/>
      <c r="J82" s="68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</row>
    <row r="83" spans="1:83" s="3" customFormat="1" ht="21">
      <c r="A83" s="67"/>
      <c r="B83" s="25" t="s">
        <v>79</v>
      </c>
      <c r="C83" s="10">
        <f>ROUND([1]ห้องน้ำ!H5,2)</f>
        <v>3</v>
      </c>
      <c r="D83" s="10" t="str">
        <f>[1]ห้องน้ำ!I5</f>
        <v>ชุด</v>
      </c>
      <c r="E83" s="144"/>
      <c r="F83" s="145"/>
      <c r="G83" s="144"/>
      <c r="H83" s="145"/>
      <c r="I83" s="145"/>
      <c r="J83" s="68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</row>
    <row r="84" spans="1:83" s="3" customFormat="1" ht="21">
      <c r="A84" s="67"/>
      <c r="B84" s="25" t="s">
        <v>80</v>
      </c>
      <c r="C84" s="10"/>
      <c r="D84" s="10"/>
      <c r="E84" s="144"/>
      <c r="F84" s="145"/>
      <c r="G84" s="144"/>
      <c r="H84" s="145"/>
      <c r="I84" s="145"/>
      <c r="J84" s="68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</row>
    <row r="85" spans="1:83" s="3" customFormat="1" ht="21">
      <c r="A85" s="67"/>
      <c r="B85" s="25" t="s">
        <v>84</v>
      </c>
      <c r="C85" s="10">
        <v>3</v>
      </c>
      <c r="D85" s="10" t="s">
        <v>98</v>
      </c>
      <c r="E85" s="144"/>
      <c r="F85" s="145"/>
      <c r="G85" s="144"/>
      <c r="H85" s="145"/>
      <c r="I85" s="145"/>
      <c r="J85" s="68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</row>
    <row r="86" spans="1:83" s="3" customFormat="1" ht="21">
      <c r="A86" s="67"/>
      <c r="B86" s="25" t="s">
        <v>80</v>
      </c>
      <c r="C86" s="10"/>
      <c r="D86" s="10"/>
      <c r="E86" s="144"/>
      <c r="F86" s="145"/>
      <c r="G86" s="144"/>
      <c r="H86" s="145"/>
      <c r="I86" s="145"/>
      <c r="J86" s="68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</row>
    <row r="87" spans="1:83" s="3" customFormat="1" ht="21">
      <c r="A87" s="67"/>
      <c r="B87" s="81" t="s">
        <v>85</v>
      </c>
      <c r="C87" s="10">
        <v>3</v>
      </c>
      <c r="D87" s="10" t="s">
        <v>29</v>
      </c>
      <c r="E87" s="144"/>
      <c r="F87" s="145"/>
      <c r="G87" s="144"/>
      <c r="H87" s="145"/>
      <c r="I87" s="145"/>
      <c r="J87" s="68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</row>
    <row r="88" spans="1:83" s="3" customFormat="1" ht="21">
      <c r="A88" s="67"/>
      <c r="B88" s="25" t="s">
        <v>80</v>
      </c>
      <c r="C88" s="10"/>
      <c r="D88" s="10"/>
      <c r="E88" s="144"/>
      <c r="F88" s="145"/>
      <c r="G88" s="144"/>
      <c r="H88" s="145"/>
      <c r="I88" s="145"/>
      <c r="J88" s="68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</row>
    <row r="89" spans="1:83" ht="21">
      <c r="A89" s="67"/>
      <c r="B89" s="25" t="s">
        <v>86</v>
      </c>
      <c r="C89" s="10">
        <f>ROUND([1]ห้องน้ำ!H6,2)</f>
        <v>4</v>
      </c>
      <c r="D89" s="10" t="str">
        <f>[1]ห้องน้ำ!I6</f>
        <v>ชุด</v>
      </c>
      <c r="E89" s="144"/>
      <c r="F89" s="145"/>
      <c r="G89" s="144"/>
      <c r="H89" s="145"/>
      <c r="I89" s="145"/>
      <c r="J89" s="6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</row>
    <row r="90" spans="1:83" ht="21">
      <c r="A90" s="67"/>
      <c r="B90" s="25" t="s">
        <v>80</v>
      </c>
      <c r="C90" s="10"/>
      <c r="D90" s="10"/>
      <c r="E90" s="144"/>
      <c r="F90" s="145"/>
      <c r="G90" s="144"/>
      <c r="H90" s="145"/>
      <c r="I90" s="145"/>
      <c r="J90" s="6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</row>
    <row r="91" spans="1:83" ht="21">
      <c r="A91" s="67"/>
      <c r="B91" s="25" t="s">
        <v>88</v>
      </c>
      <c r="C91" s="10">
        <v>4</v>
      </c>
      <c r="D91" s="10" t="s">
        <v>98</v>
      </c>
      <c r="E91" s="144"/>
      <c r="F91" s="145"/>
      <c r="G91" s="144"/>
      <c r="H91" s="145"/>
      <c r="I91" s="145"/>
      <c r="J91" s="6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</row>
    <row r="92" spans="1:83" ht="21">
      <c r="A92" s="67"/>
      <c r="B92" s="25" t="s">
        <v>80</v>
      </c>
      <c r="C92" s="10"/>
      <c r="D92" s="10"/>
      <c r="E92" s="144"/>
      <c r="F92" s="145"/>
      <c r="G92" s="144"/>
      <c r="H92" s="145"/>
      <c r="I92" s="145"/>
      <c r="J92" s="6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</row>
    <row r="93" spans="1:83" ht="21">
      <c r="A93" s="67"/>
      <c r="B93" s="25" t="s">
        <v>81</v>
      </c>
      <c r="C93" s="10">
        <v>4</v>
      </c>
      <c r="D93" s="10" t="s">
        <v>98</v>
      </c>
      <c r="E93" s="144"/>
      <c r="F93" s="145"/>
      <c r="G93" s="144"/>
      <c r="H93" s="145"/>
      <c r="I93" s="145"/>
      <c r="J93" s="6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</row>
    <row r="94" spans="1:83" ht="21">
      <c r="A94" s="67"/>
      <c r="B94" s="25" t="s">
        <v>80</v>
      </c>
      <c r="C94" s="10"/>
      <c r="D94" s="10"/>
      <c r="E94" s="144"/>
      <c r="F94" s="145"/>
      <c r="G94" s="144"/>
      <c r="H94" s="145"/>
      <c r="I94" s="145"/>
      <c r="J94" s="6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</row>
    <row r="95" spans="1:83" ht="21">
      <c r="A95" s="67"/>
      <c r="B95" s="82" t="s">
        <v>87</v>
      </c>
      <c r="C95" s="10">
        <v>4</v>
      </c>
      <c r="D95" s="10" t="s">
        <v>98</v>
      </c>
      <c r="E95" s="144"/>
      <c r="F95" s="145"/>
      <c r="G95" s="144"/>
      <c r="H95" s="145"/>
      <c r="I95" s="145"/>
      <c r="J95" s="6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</row>
    <row r="96" spans="1:83" ht="21">
      <c r="A96" s="67"/>
      <c r="B96" s="25" t="s">
        <v>80</v>
      </c>
      <c r="C96" s="10"/>
      <c r="D96" s="10"/>
      <c r="E96" s="144"/>
      <c r="F96" s="145"/>
      <c r="G96" s="144"/>
      <c r="H96" s="145"/>
      <c r="I96" s="145"/>
      <c r="J96" s="6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</row>
    <row r="97" spans="1:83" ht="21">
      <c r="A97" s="67"/>
      <c r="B97" s="82" t="s">
        <v>89</v>
      </c>
      <c r="C97" s="10">
        <v>4</v>
      </c>
      <c r="D97" s="10" t="s">
        <v>98</v>
      </c>
      <c r="E97" s="144"/>
      <c r="F97" s="145"/>
      <c r="G97" s="144"/>
      <c r="H97" s="145"/>
      <c r="I97" s="145"/>
      <c r="J97" s="6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</row>
    <row r="98" spans="1:83" ht="21">
      <c r="A98" s="67"/>
      <c r="B98" s="25" t="s">
        <v>80</v>
      </c>
      <c r="C98" s="10"/>
      <c r="D98" s="10"/>
      <c r="E98" s="144"/>
      <c r="F98" s="145"/>
      <c r="G98" s="144"/>
      <c r="H98" s="145"/>
      <c r="I98" s="145"/>
      <c r="J98" s="6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</row>
    <row r="99" spans="1:83" ht="21">
      <c r="A99" s="67"/>
      <c r="B99" s="25" t="s">
        <v>90</v>
      </c>
      <c r="C99" s="10">
        <f>ROUND([1]ห้องน้ำ!H7,2)</f>
        <v>1</v>
      </c>
      <c r="D99" s="10" t="str">
        <f>[1]ห้องน้ำ!I7</f>
        <v>ชุด</v>
      </c>
      <c r="E99" s="144"/>
      <c r="F99" s="145"/>
      <c r="G99" s="144"/>
      <c r="H99" s="145"/>
      <c r="I99" s="145"/>
      <c r="J99" s="6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</row>
    <row r="100" spans="1:83" ht="21">
      <c r="A100" s="67"/>
      <c r="B100" s="25" t="s">
        <v>80</v>
      </c>
      <c r="C100" s="10"/>
      <c r="D100" s="10"/>
      <c r="E100" s="144"/>
      <c r="F100" s="145"/>
      <c r="G100" s="144"/>
      <c r="H100" s="145"/>
      <c r="I100" s="145"/>
      <c r="J100" s="6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</row>
    <row r="101" spans="1:83" ht="21">
      <c r="A101" s="67"/>
      <c r="B101" s="25" t="s">
        <v>88</v>
      </c>
      <c r="C101" s="10">
        <v>1</v>
      </c>
      <c r="D101" s="10" t="s">
        <v>98</v>
      </c>
      <c r="E101" s="144"/>
      <c r="F101" s="145"/>
      <c r="G101" s="144"/>
      <c r="H101" s="145"/>
      <c r="I101" s="145"/>
      <c r="J101" s="6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</row>
    <row r="102" spans="1:83" ht="21">
      <c r="A102" s="67"/>
      <c r="B102" s="25" t="s">
        <v>80</v>
      </c>
      <c r="C102" s="10"/>
      <c r="D102" s="10"/>
      <c r="E102" s="144"/>
      <c r="F102" s="145"/>
      <c r="G102" s="144"/>
      <c r="H102" s="145"/>
      <c r="I102" s="145"/>
      <c r="J102" s="6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</row>
    <row r="103" spans="1:83" ht="21">
      <c r="A103" s="67"/>
      <c r="B103" s="25" t="s">
        <v>81</v>
      </c>
      <c r="C103" s="10">
        <v>1</v>
      </c>
      <c r="D103" s="10" t="s">
        <v>98</v>
      </c>
      <c r="E103" s="144"/>
      <c r="F103" s="145"/>
      <c r="G103" s="144"/>
      <c r="H103" s="145"/>
      <c r="I103" s="145"/>
      <c r="J103" s="6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</row>
    <row r="104" spans="1:83" ht="21">
      <c r="A104" s="67"/>
      <c r="B104" s="25" t="s">
        <v>80</v>
      </c>
      <c r="C104" s="10"/>
      <c r="D104" s="10"/>
      <c r="E104" s="144"/>
      <c r="F104" s="145"/>
      <c r="G104" s="144"/>
      <c r="H104" s="145"/>
      <c r="I104" s="145"/>
      <c r="J104" s="68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</row>
    <row r="105" spans="1:83" ht="21">
      <c r="A105" s="67"/>
      <c r="B105" s="25"/>
      <c r="C105" s="10"/>
      <c r="D105" s="10"/>
      <c r="E105" s="144"/>
      <c r="F105" s="145"/>
      <c r="G105" s="144"/>
      <c r="H105" s="145"/>
      <c r="I105" s="145"/>
      <c r="J105" s="6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</row>
    <row r="106" spans="1:83" ht="21">
      <c r="A106" s="67"/>
      <c r="B106" s="82" t="s">
        <v>87</v>
      </c>
      <c r="C106" s="10">
        <v>1</v>
      </c>
      <c r="D106" s="10" t="s">
        <v>98</v>
      </c>
      <c r="E106" s="144"/>
      <c r="F106" s="145"/>
      <c r="G106" s="144"/>
      <c r="H106" s="145"/>
      <c r="I106" s="145"/>
      <c r="J106" s="68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1:83" ht="21">
      <c r="A107" s="67"/>
      <c r="B107" s="25" t="s">
        <v>80</v>
      </c>
      <c r="C107" s="10"/>
      <c r="D107" s="10"/>
      <c r="E107" s="144"/>
      <c r="F107" s="145"/>
      <c r="G107" s="144"/>
      <c r="H107" s="145"/>
      <c r="I107" s="145"/>
      <c r="J107" s="6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1:83" ht="21">
      <c r="A108" s="67"/>
      <c r="B108" s="82" t="s">
        <v>89</v>
      </c>
      <c r="C108" s="10">
        <v>1</v>
      </c>
      <c r="D108" s="10" t="s">
        <v>98</v>
      </c>
      <c r="E108" s="144"/>
      <c r="F108" s="145"/>
      <c r="G108" s="144"/>
      <c r="H108" s="145"/>
      <c r="I108" s="145"/>
      <c r="J108" s="68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1:83" ht="21">
      <c r="A109" s="67"/>
      <c r="B109" s="25" t="s">
        <v>80</v>
      </c>
      <c r="C109" s="10"/>
      <c r="D109" s="10"/>
      <c r="E109" s="144"/>
      <c r="F109" s="145"/>
      <c r="G109" s="144"/>
      <c r="H109" s="145"/>
      <c r="I109" s="145"/>
      <c r="J109" s="68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1:83" ht="21">
      <c r="A110" s="67"/>
      <c r="B110" s="25" t="str">
        <f>[1]ห้องน้ำ!C8</f>
        <v>กระจกส่องหน้าหนา 6 มม. ขนาด 0.90x1.50 ม.</v>
      </c>
      <c r="C110" s="10">
        <f>ROUND([1]ห้องน้ำ!H8,2)</f>
        <v>2</v>
      </c>
      <c r="D110" s="10" t="str">
        <f>[1]ห้องน้ำ!I8</f>
        <v>ชุด</v>
      </c>
      <c r="E110" s="144"/>
      <c r="F110" s="145"/>
      <c r="G110" s="144"/>
      <c r="H110" s="145"/>
      <c r="I110" s="145"/>
      <c r="J110" s="68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1:83" ht="21">
      <c r="A111" s="67"/>
      <c r="B111" s="25" t="str">
        <f>[1]ห้องน้ำ!C9</f>
        <v>กระจกส่องหน้าหนา 6 มม. ขนาด 0.90x0.60 ม.</v>
      </c>
      <c r="C111" s="10">
        <f>ROUND([1]ห้องน้ำ!H9,2)</f>
        <v>1</v>
      </c>
      <c r="D111" s="10" t="str">
        <f>[1]ห้องน้ำ!I9</f>
        <v>ชุด</v>
      </c>
      <c r="E111" s="144"/>
      <c r="F111" s="145"/>
      <c r="G111" s="144"/>
      <c r="H111" s="145"/>
      <c r="I111" s="145"/>
      <c r="J111" s="68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</row>
    <row r="112" spans="1:83" ht="21">
      <c r="A112" s="67"/>
      <c r="B112" s="25" t="s">
        <v>109</v>
      </c>
      <c r="C112" s="10">
        <v>8</v>
      </c>
      <c r="D112" s="10" t="s">
        <v>98</v>
      </c>
      <c r="E112" s="144"/>
      <c r="F112" s="145"/>
      <c r="G112" s="144"/>
      <c r="H112" s="145"/>
      <c r="I112" s="145"/>
      <c r="J112" s="68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</row>
    <row r="113" spans="1:83" ht="21">
      <c r="A113" s="67"/>
      <c r="B113" s="25" t="s">
        <v>91</v>
      </c>
      <c r="C113" s="10"/>
      <c r="D113" s="10"/>
      <c r="E113" s="144"/>
      <c r="F113" s="145"/>
      <c r="G113" s="144"/>
      <c r="H113" s="145"/>
      <c r="I113" s="145"/>
      <c r="J113" s="68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</row>
    <row r="114" spans="1:83" ht="21">
      <c r="A114" s="67"/>
      <c r="B114" s="25" t="s">
        <v>92</v>
      </c>
      <c r="C114" s="10">
        <f>ROUND([1]ห้องน้ำ!H11,2)</f>
        <v>3</v>
      </c>
      <c r="D114" s="10" t="s">
        <v>98</v>
      </c>
      <c r="E114" s="144"/>
      <c r="F114" s="145"/>
      <c r="G114" s="144"/>
      <c r="H114" s="145"/>
      <c r="I114" s="145"/>
      <c r="J114" s="68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</row>
    <row r="115" spans="1:83" ht="21.75" thickBot="1">
      <c r="A115" s="67"/>
      <c r="B115" s="25" t="s">
        <v>71</v>
      </c>
      <c r="C115" s="10">
        <v>4</v>
      </c>
      <c r="D115" s="10" t="str">
        <f>[1]ห้องน้ำ!I13</f>
        <v>ชุด</v>
      </c>
      <c r="E115" s="144"/>
      <c r="F115" s="145"/>
      <c r="G115" s="144"/>
      <c r="H115" s="145"/>
      <c r="I115" s="145"/>
      <c r="J115" s="68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1:83" s="76" customFormat="1" ht="24" thickBot="1">
      <c r="A116" s="90"/>
      <c r="B116" s="92" t="s">
        <v>105</v>
      </c>
      <c r="C116" s="91"/>
      <c r="D116" s="91"/>
      <c r="E116" s="147"/>
      <c r="F116" s="148"/>
      <c r="G116" s="147"/>
      <c r="H116" s="149"/>
      <c r="I116" s="150"/>
      <c r="J116" s="78"/>
    </row>
    <row r="117" spans="1:83" ht="21">
      <c r="A117" s="83">
        <v>3</v>
      </c>
      <c r="B117" s="85" t="s">
        <v>94</v>
      </c>
      <c r="C117" s="84"/>
      <c r="D117" s="84"/>
      <c r="E117" s="151"/>
      <c r="F117" s="152"/>
      <c r="G117" s="151"/>
      <c r="H117" s="152"/>
      <c r="I117" s="152"/>
      <c r="J117" s="7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1:83" ht="21">
      <c r="A118" s="67"/>
      <c r="B118" s="25" t="str">
        <f>[1]สุขาภิบาล!C15</f>
        <v>ท่อ PVC Ø 1/2" ชั้น 13.5</v>
      </c>
      <c r="C118" s="10">
        <v>45</v>
      </c>
      <c r="D118" s="10" t="str">
        <f>[1]สุขาภิบาล!G15</f>
        <v>ม.</v>
      </c>
      <c r="E118" s="144"/>
      <c r="F118" s="145"/>
      <c r="G118" s="144"/>
      <c r="H118" s="145"/>
      <c r="I118" s="145"/>
      <c r="J118" s="68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1:83" ht="21">
      <c r="A119" s="67"/>
      <c r="B119" s="25" t="s">
        <v>72</v>
      </c>
      <c r="C119" s="10">
        <v>4</v>
      </c>
      <c r="D119" s="10" t="str">
        <f>[1]สุขาภิบาล!G16</f>
        <v>ม.</v>
      </c>
      <c r="E119" s="144"/>
      <c r="F119" s="145"/>
      <c r="G119" s="144"/>
      <c r="H119" s="145"/>
      <c r="I119" s="145"/>
      <c r="J119" s="68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1:83" ht="21">
      <c r="A120" s="67"/>
      <c r="B120" s="25" t="s">
        <v>52</v>
      </c>
      <c r="C120" s="10">
        <v>4</v>
      </c>
      <c r="D120" s="10" t="str">
        <f>[1]สุขาภิบาล!G17</f>
        <v>ม.</v>
      </c>
      <c r="E120" s="144"/>
      <c r="F120" s="145"/>
      <c r="G120" s="144"/>
      <c r="H120" s="145"/>
      <c r="I120" s="145"/>
      <c r="J120" s="68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1:83" ht="21">
      <c r="A121" s="67"/>
      <c r="B121" s="25" t="str">
        <f>[1]สุขาภิบาล!C17</f>
        <v>ท่อ PVC Ø 2" ชั้น 8.5</v>
      </c>
      <c r="C121" s="10">
        <v>32</v>
      </c>
      <c r="D121" s="10" t="str">
        <f>[1]สุขาภิบาล!G17</f>
        <v>ม.</v>
      </c>
      <c r="E121" s="144"/>
      <c r="F121" s="145"/>
      <c r="G121" s="144"/>
      <c r="H121" s="145"/>
      <c r="I121" s="145"/>
      <c r="J121" s="68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1:83" ht="21">
      <c r="A122" s="67"/>
      <c r="B122" s="25" t="str">
        <f>[1]สุขาภิบาล!C18</f>
        <v>ท่อ PVC Ø 4" ชั้น 8.5</v>
      </c>
      <c r="C122" s="10">
        <v>20</v>
      </c>
      <c r="D122" s="10" t="str">
        <f>[1]สุขาภิบาล!G18</f>
        <v>ม.</v>
      </c>
      <c r="E122" s="144"/>
      <c r="F122" s="145"/>
      <c r="G122" s="144"/>
      <c r="H122" s="145"/>
      <c r="I122" s="145"/>
      <c r="J122" s="68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1:83" ht="21">
      <c r="A123" s="67"/>
      <c r="B123" s="25" t="str">
        <f>[1]สุขาภิบาล!C19</f>
        <v>ท่อ PVC Ø 6" ชั้น 8.5</v>
      </c>
      <c r="C123" s="10">
        <v>12</v>
      </c>
      <c r="D123" s="10" t="str">
        <f>[1]สุขาภิบาล!G19</f>
        <v>ม.</v>
      </c>
      <c r="E123" s="144"/>
      <c r="F123" s="145"/>
      <c r="G123" s="144"/>
      <c r="H123" s="145"/>
      <c r="I123" s="145"/>
      <c r="J123" s="68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1:83" ht="21">
      <c r="A124" s="67"/>
      <c r="B124" s="25" t="s">
        <v>95</v>
      </c>
      <c r="C124" s="10">
        <f>ROUND([1]สุขาภิบาล!F20,2)</f>
        <v>1</v>
      </c>
      <c r="D124" s="10" t="str">
        <f>[1]สุขาภิบาล!G20</f>
        <v>ถัง</v>
      </c>
      <c r="E124" s="144"/>
      <c r="F124" s="145"/>
      <c r="G124" s="144"/>
      <c r="H124" s="145"/>
      <c r="I124" s="145"/>
      <c r="J124" s="68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1:83" ht="21">
      <c r="A125" s="67"/>
      <c r="B125" s="25" t="s">
        <v>96</v>
      </c>
      <c r="C125" s="10"/>
      <c r="D125" s="10"/>
      <c r="E125" s="144"/>
      <c r="F125" s="145"/>
      <c r="G125" s="144"/>
      <c r="H125" s="145"/>
      <c r="I125" s="145"/>
      <c r="J125" s="68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1:83" ht="21.75" thickBot="1">
      <c r="A126" s="87"/>
      <c r="B126" s="72" t="s">
        <v>33</v>
      </c>
      <c r="C126" s="88">
        <f>ROUND([1]สุขาภิบาล!F24,2)</f>
        <v>1</v>
      </c>
      <c r="D126" s="88" t="str">
        <f>[1]สุขาภิบาล!G24</f>
        <v>L./S.</v>
      </c>
      <c r="E126" s="153"/>
      <c r="F126" s="154"/>
      <c r="G126" s="153"/>
      <c r="H126" s="154"/>
      <c r="I126" s="145"/>
      <c r="J126" s="68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1:83" ht="24" thickBot="1">
      <c r="A127" s="90"/>
      <c r="B127" s="92" t="s">
        <v>106</v>
      </c>
      <c r="C127" s="91"/>
      <c r="D127" s="91"/>
      <c r="E127" s="155"/>
      <c r="F127" s="156"/>
      <c r="G127" s="155"/>
      <c r="H127" s="157"/>
      <c r="I127" s="158"/>
      <c r="J127" s="79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1:83" ht="21">
      <c r="A128" s="83">
        <v>4</v>
      </c>
      <c r="B128" s="89" t="s">
        <v>70</v>
      </c>
      <c r="C128" s="84"/>
      <c r="D128" s="84"/>
      <c r="E128" s="151"/>
      <c r="F128" s="152"/>
      <c r="G128" s="151"/>
      <c r="H128" s="152"/>
      <c r="I128" s="145"/>
      <c r="J128" s="68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1:83" ht="21">
      <c r="A129" s="69"/>
      <c r="B129" s="25" t="str">
        <f>[1]ไฟฟ้า!C4</f>
        <v>ตู้ Consumer Units 6 ช่อง ชนิดมีเมน</v>
      </c>
      <c r="C129" s="10">
        <v>1</v>
      </c>
      <c r="D129" s="10" t="str">
        <f>[1]ไฟฟ้า!E4</f>
        <v>ตู้</v>
      </c>
      <c r="E129" s="144"/>
      <c r="F129" s="145"/>
      <c r="G129" s="144"/>
      <c r="H129" s="145"/>
      <c r="I129" s="145"/>
      <c r="J129" s="68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1:83" ht="21">
      <c r="A130" s="69"/>
      <c r="B130" s="25" t="str">
        <f>[1]ไฟฟ้า!C5</f>
        <v>เมนเบรกเกอร์ ขนาด 50 AT</v>
      </c>
      <c r="C130" s="10">
        <v>1</v>
      </c>
      <c r="D130" s="10" t="str">
        <f>[1]ไฟฟ้า!E5</f>
        <v>ตัว</v>
      </c>
      <c r="E130" s="144"/>
      <c r="F130" s="145"/>
      <c r="G130" s="144"/>
      <c r="H130" s="145"/>
      <c r="I130" s="145"/>
      <c r="J130" s="68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1:83" ht="21">
      <c r="A131" s="69"/>
      <c r="B131" s="25" t="str">
        <f>[1]ไฟฟ้า!C6</f>
        <v>เบรกเกอร์ ขนาด 10 AT</v>
      </c>
      <c r="C131" s="10">
        <f>[1]ไฟฟ้า!D6</f>
        <v>4</v>
      </c>
      <c r="D131" s="10" t="str">
        <f>[1]ไฟฟ้า!E6</f>
        <v>ตัว</v>
      </c>
      <c r="E131" s="144"/>
      <c r="F131" s="145"/>
      <c r="G131" s="144"/>
      <c r="H131" s="145"/>
      <c r="I131" s="145"/>
      <c r="J131" s="68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</row>
    <row r="132" spans="1:83" ht="21">
      <c r="A132" s="69"/>
      <c r="B132" s="25" t="str">
        <f>[1]ไฟฟ้า!C7</f>
        <v>สาย THW-A 10 Sq.mm</v>
      </c>
      <c r="C132" s="10">
        <f>[1]ไฟฟ้า!D7</f>
        <v>20</v>
      </c>
      <c r="D132" s="10" t="str">
        <f>[1]ไฟฟ้า!E7</f>
        <v>เมตร</v>
      </c>
      <c r="E132" s="144"/>
      <c r="F132" s="145"/>
      <c r="G132" s="144"/>
      <c r="H132" s="145"/>
      <c r="I132" s="145"/>
      <c r="J132" s="68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</row>
    <row r="133" spans="1:83" ht="21">
      <c r="A133" s="69"/>
      <c r="B133" s="25" t="str">
        <f>[1]ไฟฟ้า!C8</f>
        <v>สาย THW 2.5 Sq.mm</v>
      </c>
      <c r="C133" s="10">
        <f>[1]ไฟฟ้า!D8</f>
        <v>50</v>
      </c>
      <c r="D133" s="10" t="str">
        <f>[1]ไฟฟ้า!E8</f>
        <v>เมตร</v>
      </c>
      <c r="E133" s="144"/>
      <c r="F133" s="145"/>
      <c r="G133" s="144"/>
      <c r="H133" s="145"/>
      <c r="I133" s="145"/>
      <c r="J133" s="68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</row>
    <row r="134" spans="1:83" ht="21">
      <c r="A134" s="69"/>
      <c r="B134" s="25" t="str">
        <f>[1]ไฟฟ้า!C9</f>
        <v>หลอด LED 18 w พร้อมราง</v>
      </c>
      <c r="C134" s="10">
        <v>5</v>
      </c>
      <c r="D134" s="10" t="str">
        <f>[1]ไฟฟ้า!E9</f>
        <v>ชุด</v>
      </c>
      <c r="E134" s="144"/>
      <c r="F134" s="145"/>
      <c r="G134" s="144"/>
      <c r="H134" s="145"/>
      <c r="I134" s="145"/>
      <c r="J134" s="68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</row>
    <row r="135" spans="1:83" ht="21">
      <c r="A135" s="69"/>
      <c r="B135" s="25" t="str">
        <f>[1]ไฟฟ้า!C10</f>
        <v>ท่อ EMT 3/4"</v>
      </c>
      <c r="C135" s="10">
        <f>[1]ไฟฟ้า!D10</f>
        <v>12</v>
      </c>
      <c r="D135" s="10" t="str">
        <f>[1]ไฟฟ้า!E10</f>
        <v>เมตร</v>
      </c>
      <c r="E135" s="144"/>
      <c r="F135" s="145"/>
      <c r="G135" s="144"/>
      <c r="H135" s="145"/>
      <c r="I135" s="145"/>
      <c r="J135" s="68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</row>
    <row r="136" spans="1:83" ht="21">
      <c r="A136" s="69"/>
      <c r="B136" s="25" t="str">
        <f>[1]ไฟฟ้า!C11</f>
        <v>ท่อร้อยสายไฟ Pvc เหลือง 3/4"</v>
      </c>
      <c r="C136" s="10">
        <f>[1]ไฟฟ้า!D11</f>
        <v>25</v>
      </c>
      <c r="D136" s="10" t="str">
        <f>[1]ไฟฟ้า!E11</f>
        <v>เมตร</v>
      </c>
      <c r="E136" s="144"/>
      <c r="F136" s="145"/>
      <c r="G136" s="144"/>
      <c r="H136" s="145"/>
      <c r="I136" s="145"/>
      <c r="J136" s="68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</row>
    <row r="137" spans="1:83" ht="21">
      <c r="A137" s="69"/>
      <c r="B137" s="25" t="str">
        <f>[1]ไฟฟ้า!C12</f>
        <v>สวิตซ์ทางเดียว พร้อมหน้ากาก</v>
      </c>
      <c r="C137" s="10">
        <v>3</v>
      </c>
      <c r="D137" s="10" t="str">
        <f>[1]ไฟฟ้า!E12</f>
        <v>ตัว</v>
      </c>
      <c r="E137" s="144"/>
      <c r="F137" s="145"/>
      <c r="G137" s="144"/>
      <c r="H137" s="145"/>
      <c r="I137" s="145"/>
      <c r="J137" s="68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</row>
    <row r="138" spans="1:83" ht="21">
      <c r="A138" s="69"/>
      <c r="B138" s="25" t="str">
        <f>[1]ไฟฟ้า!C13</f>
        <v>แร็คร้อยสายไฟ 2 ช่อง พร้อมลูกแร็ค</v>
      </c>
      <c r="C138" s="10">
        <f>[1]ไฟฟ้า!D13</f>
        <v>1</v>
      </c>
      <c r="D138" s="10" t="str">
        <f>[1]ไฟฟ้า!E13</f>
        <v>ตัว</v>
      </c>
      <c r="E138" s="144"/>
      <c r="F138" s="145"/>
      <c r="G138" s="144"/>
      <c r="H138" s="145"/>
      <c r="I138" s="145"/>
      <c r="J138" s="68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</row>
    <row r="139" spans="1:83" ht="21">
      <c r="A139" s="69"/>
      <c r="B139" s="25" t="str">
        <f>[1]ไฟฟ้า!C14</f>
        <v>กราวมะเฟือง เส้นผ่านศูนย์กลาง 5/8"</v>
      </c>
      <c r="C139" s="10">
        <f>[1]ไฟฟ้า!D14</f>
        <v>1</v>
      </c>
      <c r="D139" s="10" t="str">
        <f>[1]ไฟฟ้า!E14</f>
        <v>แท่ง</v>
      </c>
      <c r="E139" s="144"/>
      <c r="F139" s="145"/>
      <c r="G139" s="144"/>
      <c r="H139" s="145"/>
      <c r="I139" s="145"/>
      <c r="J139" s="68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</row>
    <row r="140" spans="1:83" ht="21">
      <c r="A140" s="69"/>
      <c r="B140" s="25" t="str">
        <f>[1]ไฟฟ้า!C15</f>
        <v>ACCESSORY</v>
      </c>
      <c r="C140" s="10">
        <f>[1]ไฟฟ้า!D15</f>
        <v>1</v>
      </c>
      <c r="D140" s="10" t="str">
        <f>[1]ไฟฟ้า!E15</f>
        <v>ชุด</v>
      </c>
      <c r="E140" s="144"/>
      <c r="F140" s="145"/>
      <c r="G140" s="144"/>
      <c r="H140" s="145"/>
      <c r="I140" s="145"/>
      <c r="J140" s="68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</row>
    <row r="141" spans="1:83" ht="21.75" thickBot="1">
      <c r="A141" s="93"/>
      <c r="B141" s="72"/>
      <c r="C141" s="88"/>
      <c r="D141" s="88"/>
      <c r="E141" s="153"/>
      <c r="F141" s="154"/>
      <c r="G141" s="153"/>
      <c r="H141" s="154"/>
      <c r="I141" s="154"/>
      <c r="J141" s="99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</row>
    <row r="142" spans="1:83" s="76" customFormat="1" ht="24" thickBot="1">
      <c r="A142" s="94"/>
      <c r="B142" s="96" t="s">
        <v>107</v>
      </c>
      <c r="C142" s="95"/>
      <c r="D142" s="95"/>
      <c r="E142" s="159"/>
      <c r="F142" s="160"/>
      <c r="G142" s="159"/>
      <c r="H142" s="161"/>
      <c r="I142" s="162"/>
      <c r="J142" s="100"/>
    </row>
    <row r="143" spans="1:83" ht="24" thickBot="1">
      <c r="A143" s="86"/>
      <c r="B143" s="98" t="s">
        <v>15</v>
      </c>
      <c r="C143" s="97"/>
      <c r="D143" s="97"/>
      <c r="E143" s="140"/>
      <c r="F143" s="140"/>
      <c r="G143" s="148"/>
      <c r="H143" s="142"/>
      <c r="I143" s="143"/>
      <c r="J143" s="7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</row>
    <row r="144" spans="1:83" ht="18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</row>
    <row r="145" spans="1:83" ht="18.75">
      <c r="A145" s="2"/>
      <c r="B145" s="2"/>
      <c r="C145" s="2"/>
      <c r="D145" s="2"/>
      <c r="E145" s="2"/>
      <c r="F145" s="23"/>
      <c r="G145" s="2"/>
      <c r="H145" s="2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</row>
    <row r="146" spans="1:83" ht="18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</row>
    <row r="147" spans="1:83" ht="18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</row>
    <row r="148" spans="1:83" ht="18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</row>
    <row r="149" spans="1:83" ht="18.7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</row>
    <row r="150" spans="1:83" ht="18.7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</row>
    <row r="151" spans="1:83" ht="18.7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</row>
    <row r="152" spans="1:83" ht="18.7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</row>
    <row r="153" spans="1:83" ht="18.7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1:83" ht="18.7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1:83" ht="18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1:83" ht="18.7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1:83" ht="18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1:83" ht="18.7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1:83" ht="18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1:83" ht="18.7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  <row r="161" spans="1:83" ht="18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</row>
    <row r="162" spans="1:83" ht="18.7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</row>
    <row r="163" spans="1:83" ht="18.7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1:83" ht="18.7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  <row r="165" spans="1:83" ht="18.7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</row>
    <row r="166" spans="1:83" ht="18.7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1:83" ht="18.7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1:83" ht="18.7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1:83" ht="18.7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1:83" ht="18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1:83" ht="18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1:83" ht="18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1:83" ht="18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  <row r="174" spans="1:83" ht="18.7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</row>
    <row r="175" spans="1:83" ht="18.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</row>
    <row r="176" spans="1:83" ht="18.7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</row>
    <row r="177" spans="1:83" ht="18.7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</row>
    <row r="178" spans="1:83" ht="18.7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</row>
    <row r="179" spans="1:83" ht="18.7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</row>
    <row r="180" spans="1:83" ht="18.7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</row>
    <row r="181" spans="1:83" ht="18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</row>
    <row r="182" spans="1:83" ht="18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</row>
    <row r="183" spans="1:83" ht="18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</row>
    <row r="184" spans="1:83" ht="18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</row>
    <row r="185" spans="1:83" ht="18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</row>
    <row r="186" spans="1:83" ht="18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</row>
    <row r="187" spans="1:83" ht="18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</row>
    <row r="188" spans="1:83" ht="18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</row>
    <row r="189" spans="1:83" ht="18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</row>
    <row r="190" spans="1:83" ht="18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</row>
    <row r="191" spans="1:83" ht="18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</row>
    <row r="192" spans="1:83" ht="18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</row>
    <row r="193" spans="1:83" ht="18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</row>
    <row r="194" spans="1:83" ht="18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</row>
    <row r="195" spans="1:83" ht="18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</row>
    <row r="196" spans="1:83" ht="18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</row>
    <row r="197" spans="1:83" ht="18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</row>
    <row r="198" spans="1:83" ht="18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</row>
    <row r="199" spans="1:83" ht="18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</row>
    <row r="200" spans="1:83" ht="18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</row>
    <row r="201" spans="1:83" ht="18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</row>
    <row r="202" spans="1:83" ht="18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</row>
    <row r="203" spans="1:83" ht="18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</row>
    <row r="204" spans="1:83" ht="18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</row>
    <row r="205" spans="1:83" ht="18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</row>
    <row r="206" spans="1:83" ht="18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</row>
    <row r="207" spans="1:83" ht="18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</row>
    <row r="208" spans="1:83" ht="18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</row>
    <row r="209" spans="1:83" ht="18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</row>
    <row r="210" spans="1:83" ht="18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</row>
    <row r="211" spans="1:83" ht="18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</row>
    <row r="212" spans="1:83" ht="18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</row>
    <row r="213" spans="1:83" ht="18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</row>
    <row r="214" spans="1:83" ht="18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</row>
    <row r="215" spans="1:83" ht="18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</row>
    <row r="216" spans="1:83" ht="18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</row>
    <row r="217" spans="1:83" ht="18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</row>
    <row r="218" spans="1:83" ht="18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</row>
    <row r="219" spans="1:83" ht="18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</row>
    <row r="220" spans="1:83" ht="18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</row>
    <row r="221" spans="1:83" ht="18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</row>
    <row r="222" spans="1:83" ht="18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</row>
    <row r="223" spans="1:83" ht="18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</row>
    <row r="224" spans="1:83" ht="18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</row>
    <row r="225" spans="1:83" ht="18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</row>
    <row r="226" spans="1:83" ht="18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</row>
    <row r="227" spans="1:83" ht="18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</row>
    <row r="228" spans="1:83" ht="18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</row>
    <row r="229" spans="1:83" ht="18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</row>
    <row r="230" spans="1:83" ht="18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</row>
    <row r="231" spans="1:83" ht="18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</row>
    <row r="232" spans="1:83" ht="18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</row>
    <row r="233" spans="1:83" ht="18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</row>
    <row r="234" spans="1:83" ht="18.7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</row>
    <row r="235" spans="1:83" ht="18.7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</row>
    <row r="236" spans="1:83" ht="18.7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</row>
    <row r="237" spans="1:83" ht="18.7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</row>
    <row r="238" spans="1:83" ht="18.7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</row>
    <row r="239" spans="1:83" ht="18.7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</row>
    <row r="240" spans="1:83" ht="18.7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</row>
    <row r="241" spans="1:83" ht="18.7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</row>
    <row r="242" spans="1:83" ht="18.7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</row>
    <row r="243" spans="1:83" ht="18.7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</row>
    <row r="244" spans="1:83" ht="18.7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</row>
    <row r="245" spans="1:83" ht="18.7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</row>
    <row r="246" spans="1:83" ht="18.7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</row>
    <row r="247" spans="1:83" ht="18.7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</row>
    <row r="248" spans="1:83" ht="18.7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</row>
    <row r="249" spans="1:83" ht="18.7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</row>
    <row r="250" spans="1:83" ht="18.7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</row>
    <row r="251" spans="1:83" ht="18.7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</row>
    <row r="252" spans="1:83" ht="18.7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</row>
    <row r="253" spans="1:83" ht="18.7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</row>
    <row r="254" spans="1:83" ht="18.7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</row>
    <row r="255" spans="1:83" ht="18.7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</row>
    <row r="256" spans="1:83" ht="18.7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</row>
    <row r="257" spans="1:83" ht="18.7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</row>
    <row r="258" spans="1:83" ht="18.7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</row>
    <row r="259" spans="1:83" ht="18.7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</row>
    <row r="260" spans="1:83" ht="18.7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</row>
    <row r="261" spans="1:83" ht="18.7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</row>
    <row r="262" spans="1:83" ht="18.7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</row>
    <row r="263" spans="1:83" ht="18.7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</row>
    <row r="264" spans="1:83" ht="18.7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</row>
    <row r="265" spans="1:83" ht="18.7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</row>
    <row r="266" spans="1:83" ht="18.7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</row>
    <row r="267" spans="1:83" ht="18.7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</row>
    <row r="268" spans="1:83" ht="18.7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</row>
    <row r="269" spans="1:83" ht="18.7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</row>
    <row r="270" spans="1:83" ht="18.7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</row>
    <row r="271" spans="1:83" ht="18.7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</row>
    <row r="272" spans="1:83" ht="18.7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</row>
    <row r="273" spans="1:83" ht="18.7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</row>
    <row r="274" spans="1:83" ht="18.7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</row>
    <row r="275" spans="1:83" ht="18.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</row>
    <row r="276" spans="1:83" ht="18.7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</row>
    <row r="277" spans="1:83" ht="18.7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</row>
    <row r="278" spans="1:83" ht="18.7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</row>
    <row r="279" spans="1:83" ht="18.7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</row>
    <row r="280" spans="1:83" ht="18.7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</row>
    <row r="281" spans="1:83" ht="18.7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</row>
    <row r="282" spans="1:83" ht="18.7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</row>
    <row r="283" spans="1:83" ht="18.7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</row>
    <row r="284" spans="1:83" ht="18.7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</row>
    <row r="285" spans="1:83" ht="18.7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</row>
    <row r="286" spans="1:83" ht="18.7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</row>
    <row r="287" spans="1:83" ht="18.7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</row>
    <row r="288" spans="1:83" ht="18.7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</row>
    <row r="289" spans="1:83" ht="18.7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</row>
    <row r="290" spans="1:83" ht="18.7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</row>
    <row r="291" spans="1:83" ht="18.7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</row>
    <row r="292" spans="1:83" ht="18.7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</row>
    <row r="293" spans="1:83" ht="18.7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</row>
    <row r="294" spans="1:83" ht="18.7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</row>
    <row r="295" spans="1:83" ht="18.7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</row>
    <row r="296" spans="1:83" ht="18.7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</row>
    <row r="297" spans="1:83" ht="18.7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</row>
    <row r="298" spans="1:83" ht="18.7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</row>
    <row r="299" spans="1:83" ht="18.7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</row>
    <row r="300" spans="1:83" ht="18.7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</row>
    <row r="301" spans="1:83" ht="18.7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</row>
    <row r="302" spans="1:83" ht="18.7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</row>
    <row r="303" spans="1:83" ht="18.7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</row>
    <row r="304" spans="1:83" ht="18.7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</row>
    <row r="305" spans="1:83" ht="18.7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</row>
    <row r="306" spans="1:83" ht="18.7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</row>
    <row r="307" spans="1:83" ht="18.7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</row>
    <row r="308" spans="1:83" ht="18.7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</row>
    <row r="309" spans="1:83" ht="18.7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</row>
    <row r="310" spans="1:83" ht="18.7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</row>
    <row r="311" spans="1:83" ht="18.7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</row>
    <row r="312" spans="1:83" ht="18.7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</row>
    <row r="313" spans="1:83" ht="18.7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</row>
    <row r="314" spans="1:83" ht="18.7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</row>
    <row r="315" spans="1:83" ht="18.7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</row>
    <row r="316" spans="1:83" ht="18.7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</row>
    <row r="317" spans="1:83" ht="18.7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</row>
    <row r="318" spans="1:83" ht="18.7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</row>
    <row r="319" spans="1:83" ht="18.7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</row>
    <row r="320" spans="1:83" ht="18.7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</row>
    <row r="321" spans="1:83" ht="18.7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</row>
    <row r="322" spans="1:83" ht="18.7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</row>
    <row r="323" spans="1:83" ht="18.7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</row>
    <row r="324" spans="1:83" ht="18.7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</row>
    <row r="325" spans="1:83" ht="18.7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</row>
    <row r="326" spans="1:83" ht="18.7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</row>
    <row r="327" spans="1:83" ht="18.7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</row>
    <row r="328" spans="1:83" ht="18.7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</row>
    <row r="329" spans="1:83" ht="18.7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</row>
    <row r="330" spans="1:83" ht="18.7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</row>
    <row r="331" spans="1:83" ht="18.7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</row>
    <row r="332" spans="1:83" ht="18.7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</row>
    <row r="333" spans="1:83" ht="18.7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</row>
    <row r="334" spans="1:83" ht="18.7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</row>
    <row r="335" spans="1:83" ht="18.7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</row>
    <row r="336" spans="1:83" ht="18.7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</row>
    <row r="337" spans="1:83" ht="18.7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</row>
    <row r="338" spans="1:83" ht="18.7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</row>
    <row r="339" spans="1:83" ht="18.7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</row>
    <row r="340" spans="1:83" ht="18.7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</row>
    <row r="341" spans="1:83" ht="18.7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</row>
    <row r="342" spans="1:83" ht="18.7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</row>
    <row r="343" spans="1:83" ht="18.7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</row>
    <row r="344" spans="1:83" ht="18.7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</row>
    <row r="345" spans="1:83" ht="18.7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</row>
    <row r="346" spans="1:83" ht="18.7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</row>
    <row r="347" spans="1:83" ht="18.7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</row>
    <row r="348" spans="1:83" ht="18.7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</row>
    <row r="349" spans="1:83" ht="18.7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</row>
    <row r="350" spans="1:83" ht="18.7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</row>
    <row r="351" spans="1:83" ht="18.7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</row>
    <row r="352" spans="1:83" ht="18.7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</row>
    <row r="353" spans="1:83" ht="18.7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</row>
    <row r="354" spans="1:83" ht="18.7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</row>
    <row r="355" spans="1:83" ht="18.7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</row>
    <row r="356" spans="1:83" ht="18.7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</row>
    <row r="357" spans="1:83" ht="18.7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</row>
    <row r="358" spans="1:83" ht="18.7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</row>
    <row r="359" spans="1:83" ht="18.7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</row>
    <row r="360" spans="1:83" ht="18.7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</row>
    <row r="361" spans="1:83" ht="18.7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</row>
    <row r="362" spans="1:83" ht="18.7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</row>
    <row r="363" spans="1:83" ht="18.7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</row>
    <row r="364" spans="1:83" ht="18.7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</row>
    <row r="365" spans="1:83" ht="18.7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</row>
    <row r="366" spans="1:83" ht="18.7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</row>
    <row r="367" spans="1:83" ht="18.7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</row>
    <row r="368" spans="1:83" ht="18.7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</row>
    <row r="369" spans="1:83" ht="18.7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</row>
    <row r="370" spans="1:83" ht="18.7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</row>
    <row r="371" spans="1:83" ht="18.7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</row>
    <row r="372" spans="1:83" ht="18.7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</row>
    <row r="373" spans="1:83" ht="18.7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</row>
    <row r="374" spans="1:83" ht="18.7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</row>
    <row r="375" spans="1:83" ht="18.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</row>
    <row r="376" spans="1:83" ht="18.7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</row>
    <row r="377" spans="1:83" ht="18.7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</row>
    <row r="378" spans="1:83" ht="18.7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</row>
    <row r="379" spans="1:83" ht="18.7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</row>
    <row r="380" spans="1:83" ht="18.7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</row>
    <row r="381" spans="1:83" ht="18.7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</row>
    <row r="382" spans="1:83" ht="18.7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</row>
    <row r="383" spans="1:83" ht="18.7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</row>
    <row r="384" spans="1:83" ht="18.7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</row>
    <row r="385" spans="1:83" ht="18.7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</row>
    <row r="386" spans="1:83" ht="18.7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</row>
    <row r="387" spans="1:83" ht="18.7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</row>
    <row r="388" spans="1:83" ht="18.7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</row>
    <row r="389" spans="1:83" ht="18.7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</row>
    <row r="390" spans="1:83" ht="18.7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</row>
    <row r="391" spans="1:83" ht="18.7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</row>
    <row r="392" spans="1:83" ht="18.7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</row>
    <row r="393" spans="1:83" ht="18.7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</row>
    <row r="394" spans="1:83" ht="18.7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</row>
    <row r="395" spans="1:83" ht="18.7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</row>
    <row r="396" spans="1:83" ht="18.7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</row>
    <row r="397" spans="1:83" ht="18.7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</row>
    <row r="398" spans="1:83" ht="18.7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</row>
    <row r="399" spans="1:83" ht="18.7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</row>
    <row r="400" spans="1:83" ht="18.7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</row>
    <row r="401" spans="1:83" ht="18.7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</row>
    <row r="402" spans="1:83" ht="18.7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</row>
    <row r="403" spans="1:83" ht="18.7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</row>
    <row r="404" spans="1:83" ht="18.7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</row>
    <row r="405" spans="1:83" ht="18.7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</row>
    <row r="406" spans="1:83" ht="18.7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</row>
    <row r="407" spans="1:83" ht="18.7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</row>
    <row r="408" spans="1:83" ht="18.7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</row>
    <row r="409" spans="1:83" ht="18.7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</row>
    <row r="410" spans="1:83" ht="18.7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</row>
    <row r="411" spans="1:83" ht="18.7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</row>
    <row r="412" spans="1:83" ht="18.7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</row>
    <row r="413" spans="1:83" ht="18.7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</row>
    <row r="414" spans="1:83" ht="18.7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</row>
    <row r="415" spans="1:83" ht="18.7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</row>
    <row r="416" spans="1:83" ht="18.7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</row>
    <row r="417" spans="1:83" ht="18.7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</row>
    <row r="418" spans="1:83" ht="18.7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</row>
    <row r="419" spans="1:83" ht="18.7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</row>
    <row r="420" spans="1:83" ht="18.7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</row>
    <row r="421" spans="1:83" ht="18.7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</row>
    <row r="422" spans="1:83" ht="18.7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</row>
    <row r="423" spans="1:83" ht="18.7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</row>
    <row r="424" spans="1:83" ht="18.7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</row>
    <row r="425" spans="1:83" ht="18.7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</row>
    <row r="426" spans="1:83" ht="18.7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</row>
    <row r="427" spans="1:83" ht="18.7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</row>
    <row r="428" spans="1:83" ht="18.7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</row>
    <row r="429" spans="1:83" ht="18.7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</row>
    <row r="430" spans="1:83" ht="18.7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</row>
    <row r="431" spans="1:83" ht="18.7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</row>
    <row r="432" spans="1:83" ht="18.7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</row>
    <row r="433" spans="1:83" ht="18.7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</row>
    <row r="434" spans="1:83" ht="18.7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</row>
    <row r="435" spans="1:83" ht="18.7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</row>
    <row r="436" spans="1:83" ht="18.7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</row>
    <row r="437" spans="1:83" ht="18.7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</row>
    <row r="438" spans="1:83" ht="18.7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</row>
    <row r="439" spans="1:83" ht="18.7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</row>
    <row r="440" spans="1:83" ht="18.7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</row>
    <row r="441" spans="1:83" ht="18.7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</row>
    <row r="442" spans="1:83" ht="18.7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</row>
    <row r="443" spans="1:83" ht="18.7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</row>
    <row r="444" spans="1:83" ht="18.7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</row>
    <row r="445" spans="1:83" ht="18.7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</row>
    <row r="446" spans="1:83" ht="18.7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</row>
    <row r="447" spans="1:83" ht="18.7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</row>
    <row r="448" spans="1:83" ht="18.7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</row>
    <row r="449" spans="1:83" ht="18.7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</row>
    <row r="450" spans="1:83" ht="18.7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</row>
    <row r="451" spans="1:83" ht="18.7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</row>
    <row r="452" spans="1:83" ht="18.7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</row>
    <row r="453" spans="1:83" ht="18.7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</row>
    <row r="454" spans="1:83" ht="18.7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</row>
    <row r="455" spans="1:83" ht="18.7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</row>
    <row r="456" spans="1:83" ht="18.7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</row>
    <row r="457" spans="1:83" ht="18.7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</row>
    <row r="458" spans="1:83" ht="18.7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</row>
    <row r="459" spans="1:83" ht="18.7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</row>
    <row r="460" spans="1:83" ht="18.7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</row>
    <row r="461" spans="1:83" ht="18.7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</row>
    <row r="462" spans="1:83" ht="18.7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</row>
    <row r="463" spans="1:83" ht="18.7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</row>
    <row r="464" spans="1:83" ht="18.7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</row>
    <row r="465" spans="1:83" ht="18.7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</row>
    <row r="466" spans="1:83" ht="18.7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</row>
    <row r="467" spans="1:83" ht="18.7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</row>
    <row r="468" spans="1:83" ht="18.7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</row>
    <row r="469" spans="1:83" ht="18.7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</row>
    <row r="470" spans="1:83" ht="18.7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</row>
    <row r="471" spans="1:83" ht="18.7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</row>
    <row r="472" spans="1:83" ht="18.7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</row>
    <row r="473" spans="1:83" ht="18.7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</row>
    <row r="474" spans="1:83" ht="18.7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</row>
    <row r="475" spans="1:83" ht="18.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</row>
    <row r="476" spans="1:83" ht="18.7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</row>
    <row r="477" spans="1:83" ht="18.7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</row>
    <row r="478" spans="1:83" ht="18.7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</row>
    <row r="479" spans="1:83" ht="18.7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</row>
    <row r="480" spans="1:83" ht="18.7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</row>
    <row r="481" spans="1:83" ht="18.7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</row>
    <row r="482" spans="1:83" ht="18.7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</row>
    <row r="483" spans="1:83" ht="18.7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</row>
    <row r="484" spans="1:83" ht="18.7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</row>
    <row r="485" spans="1:83" ht="18.7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</row>
    <row r="486" spans="1:83" ht="18.7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</row>
    <row r="487" spans="1:83" ht="18.7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</row>
    <row r="488" spans="1:83" ht="18.7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</row>
    <row r="489" spans="1:83" ht="18.7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</row>
    <row r="490" spans="1:83" ht="18.7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</row>
    <row r="491" spans="1:83" ht="18.7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</row>
    <row r="492" spans="1:83" ht="18.7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</row>
    <row r="493" spans="1:83" ht="18.7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</row>
    <row r="494" spans="1:83" ht="18.7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</row>
    <row r="495" spans="1:83" ht="18.7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</row>
    <row r="496" spans="1:83" ht="18.7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</row>
    <row r="497" spans="1:83" ht="18.7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</row>
    <row r="498" spans="1:83" ht="18.7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</row>
    <row r="499" spans="1:83" ht="18.7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</row>
    <row r="500" spans="1:83" ht="18.7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</row>
    <row r="501" spans="1:83" ht="18.7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</row>
    <row r="502" spans="1:83" ht="18.7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</row>
    <row r="503" spans="1:83" ht="18.7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</row>
    <row r="504" spans="1:83" ht="18.7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</row>
    <row r="505" spans="1:83" ht="18.7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</row>
    <row r="506" spans="1:83" ht="18.7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</row>
    <row r="507" spans="1:83" ht="18.7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</row>
    <row r="508" spans="1:83" ht="18.7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</row>
    <row r="509" spans="1:83" ht="18.7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</row>
    <row r="510" spans="1:83" ht="18.7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</row>
    <row r="511" spans="1:83" ht="18.7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</row>
    <row r="512" spans="1:83" ht="18.7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</row>
    <row r="513" spans="1:83" ht="18.7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</row>
    <row r="514" spans="1:83" ht="18.7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</row>
    <row r="515" spans="1:83" ht="18.7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</row>
    <row r="516" spans="1:83" ht="18.7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</row>
    <row r="517" spans="1:83" ht="18.7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</row>
    <row r="518" spans="1:83" ht="18.7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</row>
    <row r="519" spans="1:83" ht="18.7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</row>
    <row r="520" spans="1:83" ht="18.7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</row>
    <row r="521" spans="1:83" ht="18.7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</row>
    <row r="522" spans="1:83" ht="18.7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</row>
    <row r="523" spans="1:83" ht="18.7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</row>
    <row r="524" spans="1:83" ht="18.7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</row>
    <row r="525" spans="1:83" ht="18.7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</row>
    <row r="526" spans="1:83" ht="18.7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</row>
    <row r="527" spans="1:83" ht="18.7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</row>
    <row r="528" spans="1:83" ht="18.7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</row>
    <row r="529" spans="1:83" ht="18.7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</row>
    <row r="530" spans="1:83" ht="18.7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</row>
    <row r="531" spans="1:83" ht="18.7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</row>
    <row r="532" spans="1:83" ht="18.7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</row>
    <row r="533" spans="1:83" ht="18.7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</row>
    <row r="534" spans="1:83" ht="18.7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</row>
    <row r="535" spans="1:83" ht="18.7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</row>
    <row r="536" spans="1:83" ht="18.7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</row>
    <row r="537" spans="1:83" ht="18.7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</row>
    <row r="538" spans="1:83" ht="18.7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</row>
    <row r="539" spans="1:83" ht="18.7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</row>
    <row r="540" spans="1:83" ht="18.7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</row>
    <row r="541" spans="1:83" ht="18.7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</row>
    <row r="542" spans="1:83" ht="18.7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</row>
    <row r="543" spans="1:83" ht="18.7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</row>
    <row r="544" spans="1:83" ht="18.7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</row>
    <row r="545" spans="1:83" ht="18.7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</row>
    <row r="546" spans="1:83" ht="18.7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</row>
    <row r="547" spans="1:83" ht="18.7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</row>
    <row r="548" spans="1:83" ht="18.7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</row>
    <row r="549" spans="1:83" ht="18.7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</row>
    <row r="550" spans="1:83" ht="18.7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</row>
    <row r="551" spans="1:83" ht="18.7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</row>
    <row r="552" spans="1:83" ht="18.7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</row>
    <row r="553" spans="1:83" ht="18.7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</row>
    <row r="554" spans="1:83" ht="18.7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</row>
    <row r="555" spans="1:83" ht="18.7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</row>
    <row r="556" spans="1:83" ht="18.7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</row>
    <row r="557" spans="1:83" ht="18.7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</row>
    <row r="558" spans="1:83" ht="18.7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</row>
    <row r="559" spans="1:83" ht="18.7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</row>
    <row r="560" spans="1:83" ht="18.7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</row>
    <row r="561" spans="1:83" ht="18.7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</row>
    <row r="562" spans="1:83" ht="18.7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</row>
    <row r="563" spans="1:83" ht="18.7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</row>
    <row r="564" spans="1:83" ht="18.7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</row>
    <row r="565" spans="1:83" ht="18.7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</row>
    <row r="566" spans="1:83" ht="18.7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</row>
    <row r="567" spans="1:83" ht="18.7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</row>
    <row r="568" spans="1:83" ht="18.7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</row>
    <row r="569" spans="1:83" ht="18.7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</row>
    <row r="570" spans="1:83" ht="18.7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</row>
    <row r="571" spans="1:83" ht="18.7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</row>
    <row r="572" spans="1:83" ht="18.7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</row>
    <row r="573" spans="1:83" ht="18.7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</row>
    <row r="574" spans="1:83" ht="18.7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</row>
    <row r="575" spans="1:83" ht="18.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</row>
    <row r="576" spans="1:83" ht="18.7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</row>
    <row r="577" spans="1:83" ht="18.7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</row>
    <row r="578" spans="1:83" ht="18.7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</row>
    <row r="579" spans="1:83" ht="18.7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</row>
    <row r="580" spans="1:83" ht="18.7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</row>
    <row r="581" spans="1:83" ht="18.7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</row>
    <row r="582" spans="1:83" ht="18.7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</row>
    <row r="583" spans="1:83" ht="18.7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</row>
    <row r="584" spans="1:83" ht="18.7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</row>
    <row r="585" spans="1:83" ht="18.7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</row>
    <row r="586" spans="1:83" ht="18.7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</row>
    <row r="587" spans="1:83" ht="18.7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</row>
    <row r="588" spans="1:83" ht="18.7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</row>
    <row r="589" spans="1:83" ht="18.7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</row>
    <row r="590" spans="1:83" ht="18.7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</row>
    <row r="591" spans="1:83" ht="18.7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</row>
    <row r="592" spans="1:83" ht="18.7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</row>
    <row r="593" spans="1:83" ht="18.7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</row>
    <row r="594" spans="1:83" ht="18.7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</row>
    <row r="595" spans="1:83" ht="18.7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</row>
    <row r="596" spans="1:83" ht="18.7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</row>
    <row r="597" spans="1:83" ht="18.7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</row>
    <row r="598" spans="1:83" ht="18.7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</row>
    <row r="599" spans="1:83" ht="18.7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</row>
    <row r="600" spans="1:83" ht="18.7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</row>
    <row r="601" spans="1:83" ht="18.7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</row>
    <row r="602" spans="1:83" ht="18.7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</row>
    <row r="603" spans="1:83" ht="18.7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</row>
    <row r="604" spans="1:83" ht="18.7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</row>
    <row r="605" spans="1:83" ht="18.7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</row>
    <row r="606" spans="1:83" ht="18.7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</row>
    <row r="607" spans="1:83" ht="18.7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</row>
    <row r="608" spans="1:83" ht="18.7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</row>
    <row r="609" spans="1:83" ht="18.7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</row>
    <row r="610" spans="1:83" ht="18.7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</row>
    <row r="611" spans="1:83" ht="18.7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</row>
    <row r="612" spans="1:83" ht="18.7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</row>
    <row r="613" spans="1:83" ht="18.7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</row>
    <row r="614" spans="1:83" ht="18.7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</row>
    <row r="615" spans="1:83" ht="18.7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</row>
    <row r="616" spans="1:83" ht="18.7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</row>
    <row r="617" spans="1:83" ht="18.7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</row>
    <row r="618" spans="1:83" ht="18.7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</row>
    <row r="619" spans="1:83" ht="18.7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</row>
    <row r="620" spans="1:83" ht="18.7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</row>
    <row r="621" spans="1:83" ht="18.7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</row>
    <row r="622" spans="1:83" ht="18.7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</row>
    <row r="623" spans="1:83" ht="18.7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</row>
    <row r="624" spans="1:83" ht="18.7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</row>
    <row r="625" spans="1:83" ht="18.7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</row>
    <row r="626" spans="1:83" ht="18.7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</row>
    <row r="627" spans="1:83" ht="18.7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</row>
    <row r="628" spans="1:83" ht="18.7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</row>
    <row r="629" spans="1:83" ht="18.7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</row>
    <row r="630" spans="1:83" ht="18.7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</row>
    <row r="631" spans="1:83" ht="18.7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</row>
    <row r="632" spans="1:83" ht="18.7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</row>
    <row r="633" spans="1:83" ht="18.7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</row>
    <row r="634" spans="1:83" ht="18.7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</row>
    <row r="635" spans="1:83" ht="18.7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</row>
    <row r="636" spans="1:83" ht="18.7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</row>
    <row r="637" spans="1:83" ht="18.7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</row>
    <row r="638" spans="1:83" ht="18.7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</row>
    <row r="639" spans="1:83" ht="18.7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</row>
    <row r="640" spans="1:83" ht="18.7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</row>
    <row r="641" spans="1:83" ht="18.7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</row>
    <row r="642" spans="1:83" ht="18.7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</row>
    <row r="643" spans="1:83" ht="18.7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</row>
    <row r="644" spans="1:83" ht="18.7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</row>
    <row r="645" spans="1:83" ht="18.7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</row>
    <row r="646" spans="1:83" ht="18.7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</row>
    <row r="647" spans="1:83" ht="18.75"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</row>
    <row r="648" spans="1:83" ht="18.75"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</row>
    <row r="649" spans="1:83" ht="18.75"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</row>
    <row r="650" spans="1:83" ht="18.75"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</row>
    <row r="651" spans="1:83" ht="18.75"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</row>
    <row r="652" spans="1:83" ht="18.75"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</row>
    <row r="653" spans="1:83" ht="18.75"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</row>
    <row r="654" spans="1:83" ht="18.75"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</row>
    <row r="655" spans="1:83" ht="18.75"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</row>
    <row r="656" spans="1:83" ht="18.75"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</row>
    <row r="657" spans="11:83" ht="18.75"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</row>
    <row r="658" spans="11:83" ht="18.75"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</row>
    <row r="659" spans="11:83" ht="18.75"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</row>
    <row r="660" spans="11:83" ht="18.75"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</row>
    <row r="661" spans="11:83" ht="18.75"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</row>
    <row r="662" spans="11:83" ht="18.75"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</row>
    <row r="663" spans="11:83" ht="18.75"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</row>
    <row r="664" spans="11:83" ht="18.75"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</row>
    <row r="665" spans="11:83" ht="18.75"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</row>
    <row r="666" spans="11:83" ht="18.75"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</row>
    <row r="667" spans="11:83" ht="18.75"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</row>
    <row r="668" spans="11:83" ht="18.75"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</row>
    <row r="669" spans="11:83" ht="18.75"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</row>
  </sheetData>
  <mergeCells count="8">
    <mergeCell ref="A1:J1"/>
    <mergeCell ref="A9:A10"/>
    <mergeCell ref="B9:B10"/>
    <mergeCell ref="C9:C10"/>
    <mergeCell ref="D9:D10"/>
    <mergeCell ref="E9:F9"/>
    <mergeCell ref="G9:H9"/>
    <mergeCell ref="J9:J10"/>
  </mergeCells>
  <pageMargins left="0.98425196850393704" right="0.39370078740157483" top="0.59055118110236227" bottom="0.59055118110236227" header="0.15748031496062992" footer="0.31496062992125984"/>
  <pageSetup paperSize="9" scale="85" orientation="landscape" r:id="rId1"/>
  <headerFooter alignWithMargins="0">
    <oddHeader>&amp;R&amp;"TH SarabunIT๙,ธรรมดา"&amp;14แบบ ปร.4 แผ่นที่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4</vt:i4>
      </vt:variant>
    </vt:vector>
  </HeadingPairs>
  <TitlesOfParts>
    <vt:vector size="7" baseType="lpstr">
      <vt:lpstr>ปร.6 </vt:lpstr>
      <vt:lpstr>ปร.5(ก)</vt:lpstr>
      <vt:lpstr>ปร.4</vt:lpstr>
      <vt:lpstr>ปร.4!Print_Area</vt:lpstr>
      <vt:lpstr>'ปร.5(ก)'!Print_Area</vt:lpstr>
      <vt:lpstr>'ปร.6 '!Print_Area</vt:lpstr>
      <vt:lpstr>ปร.4!Print_Titles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</dc:creator>
  <cp:lastModifiedBy>user</cp:lastModifiedBy>
  <cp:lastPrinted>2020-07-14T03:44:59Z</cp:lastPrinted>
  <dcterms:created xsi:type="dcterms:W3CDTF">2013-04-26T02:31:51Z</dcterms:created>
  <dcterms:modified xsi:type="dcterms:W3CDTF">2020-07-14T04:04:06Z</dcterms:modified>
</cp:coreProperties>
</file>